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defaultThemeVersion="166925"/>
  <mc:AlternateContent xmlns:mc="http://schemas.openxmlformats.org/markup-compatibility/2006">
    <mc:Choice Requires="x15">
      <x15ac:absPath xmlns:x15ac="http://schemas.microsoft.com/office/spreadsheetml/2010/11/ac" url="/Users/akintundeoyebode/Documents/Ekiti State Ministry of Finance/FAAC/June 2022/"/>
    </mc:Choice>
  </mc:AlternateContent>
  <xr:revisionPtr revIDLastSave="0" documentId="8_{76E20937-38F6-614F-A0F3-EF7EA40EAB10}" xr6:coauthVersionLast="47" xr6:coauthVersionMax="47" xr10:uidLastSave="{00000000-0000-0000-0000-000000000000}"/>
  <bookViews>
    <workbookView xWindow="0" yWindow="0" windowWidth="35840" windowHeight="22400" xr2:uid="{27F95581-A47E-4783-A224-C6039723E934}"/>
  </bookViews>
  <sheets>
    <sheet name="May '22" sheetId="1" r:id="rId1"/>
  </sheets>
  <definedNames>
    <definedName name="_xlnm.Print_Area" localSheetId="0">'May ''22'!$A$1:$H$88</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2" i="1" l="1"/>
  <c r="B71" i="1"/>
  <c r="E54" i="1"/>
  <c r="E58" i="1" s="1"/>
  <c r="C34" i="1"/>
  <c r="E73" i="1"/>
  <c r="E69" i="1"/>
  <c r="E68" i="1"/>
  <c r="D70" i="1"/>
  <c r="D74" i="1" s="1"/>
  <c r="E34" i="1"/>
  <c r="E33" i="1"/>
  <c r="E11" i="1"/>
  <c r="E19" i="1" s="1"/>
  <c r="D34" i="1"/>
  <c r="C72" i="1"/>
  <c r="C71" i="1"/>
  <c r="C54" i="1"/>
  <c r="C56" i="1" s="1"/>
  <c r="F53" i="1"/>
  <c r="B53" i="1"/>
  <c r="D53" i="1" s="1"/>
  <c r="F52" i="1"/>
  <c r="D52" i="1"/>
  <c r="F51" i="1"/>
  <c r="D51" i="1"/>
  <c r="B40" i="1"/>
  <c r="B39" i="1" s="1"/>
  <c r="C33" i="1"/>
  <c r="F32" i="1"/>
  <c r="D32" i="1"/>
  <c r="F30" i="1"/>
  <c r="D30" i="1"/>
  <c r="F27" i="1"/>
  <c r="D27" i="1"/>
  <c r="F24" i="1"/>
  <c r="D24" i="1"/>
  <c r="F23" i="1"/>
  <c r="D23" i="1"/>
  <c r="F22" i="1"/>
  <c r="D22" i="1"/>
  <c r="F21" i="1"/>
  <c r="D21" i="1"/>
  <c r="F20" i="1"/>
  <c r="D20" i="1"/>
  <c r="F13" i="1"/>
  <c r="F12" i="1"/>
  <c r="D12" i="1"/>
  <c r="C11" i="1"/>
  <c r="C14" i="1" s="1"/>
  <c r="B11" i="1"/>
  <c r="B14" i="1" s="1"/>
  <c r="B19" i="1" s="1"/>
  <c r="B26" i="1" s="1"/>
  <c r="B35" i="1" s="1"/>
  <c r="F10" i="1"/>
  <c r="D10" i="1"/>
  <c r="F9" i="1"/>
  <c r="D9" i="1"/>
  <c r="E71" i="1" l="1"/>
  <c r="E72" i="1"/>
  <c r="F34" i="1"/>
  <c r="D40" i="1"/>
  <c r="E14" i="1"/>
  <c r="F14" i="1" s="1"/>
  <c r="B38" i="1"/>
  <c r="B37" i="1"/>
  <c r="B54" i="1"/>
  <c r="B56" i="1" s="1"/>
  <c r="D56" i="1" s="1"/>
  <c r="F33" i="1"/>
  <c r="E26" i="1"/>
  <c r="E35" i="1" s="1"/>
  <c r="F54" i="1"/>
  <c r="C19" i="1"/>
  <c r="E56" i="1"/>
  <c r="E57" i="1"/>
  <c r="F40" i="1"/>
  <c r="C64" i="1"/>
  <c r="D14" i="1"/>
  <c r="F11" i="1"/>
  <c r="B67" i="1"/>
  <c r="E67" i="1" s="1"/>
  <c r="C58" i="1"/>
  <c r="C57" i="1"/>
  <c r="D33" i="1"/>
  <c r="D11" i="1"/>
  <c r="B57" i="1" l="1"/>
  <c r="D57" i="1" s="1"/>
  <c r="D54" i="1"/>
  <c r="B58" i="1"/>
  <c r="D58" i="1" s="1"/>
  <c r="B41" i="1"/>
  <c r="E59" i="1"/>
  <c r="E39" i="1"/>
  <c r="E38" i="1"/>
  <c r="E37" i="1"/>
  <c r="D19" i="1"/>
  <c r="D26" i="1" s="1"/>
  <c r="D35" i="1" s="1"/>
  <c r="C26" i="1"/>
  <c r="C35" i="1" s="1"/>
  <c r="C38" i="1" s="1"/>
  <c r="C59" i="1"/>
  <c r="F56" i="1"/>
  <c r="F19" i="1"/>
  <c r="F26" i="1" s="1"/>
  <c r="F35" i="1" s="1"/>
  <c r="C66" i="1"/>
  <c r="F58" i="1"/>
  <c r="C65" i="1"/>
  <c r="F57" i="1"/>
  <c r="B59" i="1" l="1"/>
  <c r="C37" i="1"/>
  <c r="F37" i="1" s="1"/>
  <c r="C39" i="1"/>
  <c r="C70" i="1"/>
  <c r="C74" i="1" s="1"/>
  <c r="D59" i="1"/>
  <c r="E41" i="1"/>
  <c r="F59" i="1"/>
  <c r="B65" i="1"/>
  <c r="E65" i="1" s="1"/>
  <c r="F38" i="1"/>
  <c r="D38" i="1"/>
  <c r="D37" i="1" l="1"/>
  <c r="C41" i="1"/>
  <c r="D39" i="1"/>
  <c r="B66" i="1"/>
  <c r="E66" i="1" s="1"/>
  <c r="F39" i="1"/>
  <c r="F41" i="1" s="1"/>
  <c r="B64" i="1"/>
  <c r="E64" i="1" s="1"/>
  <c r="D41" i="1" l="1"/>
  <c r="B70" i="1"/>
  <c r="E70" i="1" s="1"/>
  <c r="L75" i="1" l="1"/>
  <c r="B74" i="1"/>
  <c r="E74" i="1" s="1"/>
</calcChain>
</file>

<file path=xl/sharedStrings.xml><?xml version="1.0" encoding="utf-8"?>
<sst xmlns="http://schemas.openxmlformats.org/spreadsheetml/2006/main" count="121" uniqueCount="80">
  <si>
    <t>Federation Account Allocation Committee (FAAC)</t>
  </si>
  <si>
    <t xml:space="preserve"> A Communique issued by the Technical Sub - Committee of FAAC on the </t>
  </si>
  <si>
    <r>
      <t xml:space="preserve">1.0     </t>
    </r>
    <r>
      <rPr>
        <b/>
        <u/>
        <sz val="12"/>
        <color indexed="8"/>
        <rFont val="Calibri"/>
        <family val="2"/>
      </rPr>
      <t>Introduction</t>
    </r>
  </si>
  <si>
    <t xml:space="preserve"> </t>
  </si>
  <si>
    <t>Budget 2022</t>
  </si>
  <si>
    <t>Variance</t>
  </si>
  <si>
    <t>N'b</t>
  </si>
  <si>
    <t>(a)   Mineral Rev.</t>
  </si>
  <si>
    <t>(b)   Non-Mineral Rev.</t>
  </si>
  <si>
    <t xml:space="preserve">    Total revenue</t>
  </si>
  <si>
    <t>(c)Excess Bank Charges</t>
  </si>
  <si>
    <t>PPT Naira , June 2021</t>
  </si>
  <si>
    <r>
      <t xml:space="preserve">3.0       </t>
    </r>
    <r>
      <rPr>
        <b/>
        <u/>
        <sz val="12"/>
        <color indexed="8"/>
        <rFont val="Arial"/>
        <family val="2"/>
      </rPr>
      <t>Comparative analysis of funds available with prior Statements of Accounts</t>
    </r>
  </si>
  <si>
    <t>(a) Statutory Revenue Allocation</t>
  </si>
  <si>
    <r>
      <t>Billion(</t>
    </r>
    <r>
      <rPr>
        <b/>
        <strike/>
        <sz val="12"/>
        <color indexed="8"/>
        <rFont val="Arial"/>
        <family val="2"/>
      </rPr>
      <t>N</t>
    </r>
    <r>
      <rPr>
        <b/>
        <sz val="12"/>
        <color indexed="8"/>
        <rFont val="Arial"/>
        <family val="2"/>
      </rPr>
      <t>)</t>
    </r>
  </si>
  <si>
    <t>Billion(N)</t>
  </si>
  <si>
    <t>Total funds available for distribution</t>
  </si>
  <si>
    <t>Less: (iv) 13% Derivation for Lagos State</t>
  </si>
  <si>
    <t>Statutory Allocation</t>
  </si>
  <si>
    <t>Less: 2% arrears of cost of collection on Stamp Duty (48.603)</t>
  </si>
  <si>
    <t>Less:  Arrears of Cost of Collection DPR</t>
  </si>
  <si>
    <t>Net Statutory Allocation</t>
  </si>
  <si>
    <t>Distribution</t>
  </si>
  <si>
    <t>Federal Government (52.68%)</t>
  </si>
  <si>
    <t>State Governments (26.72%)</t>
  </si>
  <si>
    <t>Local Govts Council (20.60%)</t>
  </si>
  <si>
    <t>Total</t>
  </si>
  <si>
    <t>(b)</t>
  </si>
  <si>
    <t>Value Added Tax (VAT) Distribution</t>
  </si>
  <si>
    <r>
      <t>Billion(</t>
    </r>
    <r>
      <rPr>
        <b/>
        <strike/>
        <sz val="11"/>
        <color indexed="8"/>
        <rFont val="Arial"/>
        <family val="2"/>
      </rPr>
      <t>N</t>
    </r>
    <r>
      <rPr>
        <b/>
        <sz val="11"/>
        <color indexed="8"/>
        <rFont val="Arial"/>
        <family val="2"/>
      </rPr>
      <t>)</t>
    </r>
  </si>
  <si>
    <t>Amount for distribution</t>
  </si>
  <si>
    <t>VAT (Gross)</t>
  </si>
  <si>
    <t>Distributed as follows:</t>
  </si>
  <si>
    <t>Federal Govt.(15%)</t>
  </si>
  <si>
    <t>State Governments (50%)</t>
  </si>
  <si>
    <t>Local Government Councils (35%)</t>
  </si>
  <si>
    <t>Summary of Distribution to the three tiers of Govt. (Inclusive of Cost of Collection to NCS, NUPRC &amp; FIRS)</t>
  </si>
  <si>
    <t>Statutory Revenue</t>
  </si>
  <si>
    <t>VAT</t>
  </si>
  <si>
    <t>Federal Government</t>
  </si>
  <si>
    <t xml:space="preserve">State Governments </t>
  </si>
  <si>
    <t>Local Government Councils</t>
  </si>
  <si>
    <t>Derivation (13% of Mineral Revenue)</t>
  </si>
  <si>
    <t>Costs of Collection/Transfers &amp; Refunds</t>
  </si>
  <si>
    <t>Transfer to Non Oil Revenue (Savings)</t>
  </si>
  <si>
    <t>Total Distributable Revenue</t>
  </si>
  <si>
    <t>Add back: Costs of Collection</t>
  </si>
  <si>
    <t>Total Gross Revenue</t>
  </si>
  <si>
    <r>
      <t xml:space="preserve">4.  </t>
    </r>
    <r>
      <rPr>
        <b/>
        <u/>
        <sz val="12"/>
        <color indexed="8"/>
        <rFont val="Arial"/>
        <family val="2"/>
      </rPr>
      <t>Comment</t>
    </r>
  </si>
  <si>
    <t xml:space="preserve">Reports of Revenue Collection Agencies and Military Pensions were read and adopted.  </t>
  </si>
  <si>
    <r>
      <t xml:space="preserve">5. </t>
    </r>
    <r>
      <rPr>
        <b/>
        <u/>
        <sz val="12"/>
        <color indexed="8"/>
        <rFont val="Arial"/>
        <family val="2"/>
      </rPr>
      <t>Dates and Venue of Next Meeting</t>
    </r>
  </si>
  <si>
    <r>
      <t xml:space="preserve">6. </t>
    </r>
    <r>
      <rPr>
        <b/>
        <u/>
        <sz val="12"/>
        <color indexed="8"/>
        <rFont val="Arial"/>
        <family val="2"/>
      </rPr>
      <t>Conclusion</t>
    </r>
  </si>
  <si>
    <t>The Accounts along with the supporting statements are hereby submitted for your consideration and approval.</t>
  </si>
  <si>
    <t>(Signed)</t>
  </si>
  <si>
    <t>Less: (i) Derivation Refund on withdrawals from ECA</t>
  </si>
  <si>
    <t>Less: (ii) 13% Refunds on Subsidy, Priority Projects &amp; Police Trust Fund(1999 - Dec 2021</t>
  </si>
  <si>
    <t>Less: (iii)  13% Refunds on Subsidy &amp; Priority Projects (2022)</t>
  </si>
  <si>
    <t>Muhammad M. Saleh</t>
  </si>
  <si>
    <t>Apr.</t>
  </si>
  <si>
    <t>Add back: Transfers and Refunds</t>
  </si>
  <si>
    <t>for: Accountant-General of the Federation</t>
  </si>
  <si>
    <t>24th June, 2022</t>
  </si>
  <si>
    <t>The next Federation Account Allocation Committee (FAAC) Meeting is proposed for Monday 25th and Tuesday 26th July, 2022 at the Auditorium, FMF Headquarters.</t>
  </si>
  <si>
    <t xml:space="preserve">  Federation Account Allocation Committee Meeting for the month of June, 2022</t>
  </si>
  <si>
    <r>
      <rPr>
        <b/>
        <sz val="10"/>
        <color indexed="8"/>
        <rFont val="Arial"/>
        <family val="2"/>
      </rPr>
      <t>2.0</t>
    </r>
    <r>
      <rPr>
        <sz val="10"/>
        <color indexed="8"/>
        <rFont val="Arial"/>
        <family val="2"/>
      </rPr>
      <t xml:space="preserve">  </t>
    </r>
    <r>
      <rPr>
        <b/>
        <u/>
        <sz val="10"/>
        <color indexed="8"/>
        <rFont val="Arial"/>
        <family val="2"/>
      </rPr>
      <t>Sectorial breakdown of funds available for distribution for the month of May, 2022</t>
    </r>
  </si>
  <si>
    <t>May.</t>
  </si>
  <si>
    <t>Diff. May. &amp; Apr.</t>
  </si>
  <si>
    <t>For the month of May, 2022, the gross revenue available from the Value Added Tax (VAT) was =N=213.179 billion as against =N=178.825 billion distributed in the preceeding month, resulting in an increase of =N=34.354 billion. The distribution is as follows:</t>
  </si>
  <si>
    <t>Electronic Money Transfer Levy (EMTL)</t>
  </si>
  <si>
    <r>
      <t xml:space="preserve">Less: Alloc. to NEDC Project </t>
    </r>
    <r>
      <rPr>
        <b/>
        <sz val="10"/>
        <color indexed="8"/>
        <rFont val="Arial"/>
        <family val="2"/>
      </rPr>
      <t>(3% of N204.652)</t>
    </r>
  </si>
  <si>
    <r>
      <t>Less: 4% Cost of collection-</t>
    </r>
    <r>
      <rPr>
        <b/>
        <sz val="9"/>
        <color indexed="8"/>
        <rFont val="Arial"/>
        <family val="2"/>
      </rPr>
      <t>FIRS &amp; NCS (VAT)</t>
    </r>
    <r>
      <rPr>
        <sz val="9"/>
        <color indexed="8"/>
        <rFont val="Arial"/>
        <family val="2"/>
      </rPr>
      <t xml:space="preserve"> (</t>
    </r>
    <r>
      <rPr>
        <b/>
        <sz val="9"/>
        <color indexed="8"/>
        <rFont val="Arial"/>
        <family val="2"/>
      </rPr>
      <t>N213.179</t>
    </r>
    <r>
      <rPr>
        <sz val="9"/>
        <color indexed="8"/>
        <rFont val="Arial"/>
        <family val="2"/>
      </rPr>
      <t xml:space="preserve">) </t>
    </r>
  </si>
  <si>
    <r>
      <t xml:space="preserve">Less: (ii) 4% Cost of Collection FIRS </t>
    </r>
    <r>
      <rPr>
        <b/>
        <sz val="11"/>
        <color indexed="8"/>
        <rFont val="Arial"/>
        <family val="2"/>
      </rPr>
      <t>(N155.153 billion)</t>
    </r>
    <r>
      <rPr>
        <sz val="11"/>
        <color indexed="8"/>
        <rFont val="Arial"/>
        <family val="2"/>
      </rPr>
      <t xml:space="preserve">                            </t>
    </r>
  </si>
  <si>
    <r>
      <t>Less: (iii) 7% Cost of Collection NCS  (</t>
    </r>
    <r>
      <rPr>
        <b/>
        <sz val="12"/>
        <color indexed="8"/>
        <rFont val="Arial"/>
        <family val="2"/>
      </rPr>
      <t>155.088 billion</t>
    </r>
    <r>
      <rPr>
        <sz val="12"/>
        <color indexed="8"/>
        <rFont val="Arial"/>
        <family val="2"/>
      </rPr>
      <t>).</t>
    </r>
  </si>
  <si>
    <r>
      <t>Less:  (iv) 4% Cost of Collection NUPRC (</t>
    </r>
    <r>
      <rPr>
        <b/>
        <sz val="12"/>
        <color indexed="8"/>
        <rFont val="Arial"/>
        <family val="2"/>
      </rPr>
      <t>N183.843 billion</t>
    </r>
    <r>
      <rPr>
        <sz val="12"/>
        <color indexed="8"/>
        <rFont val="Arial"/>
        <family val="2"/>
      </rPr>
      <t xml:space="preserve">)                           </t>
    </r>
  </si>
  <si>
    <t xml:space="preserve">At the Meeting of theTechnical Sub-Committee held on Thursday, 23rd June, 2022, Members considered the Accounts along with the relevant statements/annexures for the Month of May, 2022 in accordance with the existing laws/statutes and relevant revenue allocation formulae for distribution in the month of June, 2022 </t>
  </si>
  <si>
    <r>
      <t xml:space="preserve">Derivation(13% of Mineral Revenue) </t>
    </r>
    <r>
      <rPr>
        <b/>
        <sz val="10.5"/>
        <rFont val="Arial"/>
        <family val="2"/>
      </rPr>
      <t>(N257.338)</t>
    </r>
  </si>
  <si>
    <t xml:space="preserve">The gross statutory revenue of =N=589.952 billion received for the month was lower than the sum of =N=635.037 billion received in the previous month by =N=45.085 billion. Companies Income Tax (CIT) and Value Added Tax (VAT) recorded considerable increases, Import duty increased marginally while Petroleum Profit Tax (PPT) and Excise Duties decreased marginally. However, Oil and Gas Royalties decreased significantly. </t>
  </si>
  <si>
    <t xml:space="preserve">The Distributable Statutory Revenue for the month is =N=385.004 billion, VAT is =N=198.512 and Electronic Money Transfer Levy (EMTL) is =N=97.267 billion bringing the total distributable revenue to =N=680.783 billion.                                                                                                                                                                                                                                                                                                                                                                                                                                      </t>
  </si>
  <si>
    <t xml:space="preserve">Less:  (i) Savings and Part of Refund; 20% of amount due to States from withdrawals from ECA (2009-2015)                                            </t>
  </si>
  <si>
    <t>Less:  Refund to FIRS on costs of collection &amp; 2021 Refund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</si>
</sst>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0"/>
    <numFmt numFmtId="166" formatCode="_-* #,##0.000_-;\-* #,##0.000_-;_-* &quot;-&quot;??_-;_-@_-"/>
  </numFmts>
  <fonts count="44" x14ac:knownFonts="1">
    <font>
      <sz val="11"/>
      <color theme="1"/>
      <name val="Calibri"/>
      <family val="2"/>
      <scheme val="minor"/>
    </font>
    <font>
      <sz val="11"/>
      <color theme="1"/>
      <name val="Calibri"/>
      <family val="2"/>
      <scheme val="minor"/>
    </font>
    <font>
      <b/>
      <u/>
      <sz val="12"/>
      <color indexed="8"/>
      <name val="Arial"/>
      <family val="2"/>
    </font>
    <font>
      <b/>
      <sz val="12"/>
      <color indexed="8"/>
      <name val="Arial"/>
      <family val="2"/>
    </font>
    <font>
      <b/>
      <u/>
      <sz val="12"/>
      <color indexed="8"/>
      <name val="Calibri"/>
      <family val="2"/>
    </font>
    <font>
      <sz val="12"/>
      <name val="Arial"/>
      <family val="2"/>
    </font>
    <font>
      <sz val="10"/>
      <color indexed="8"/>
      <name val="Arial"/>
      <family val="2"/>
    </font>
    <font>
      <b/>
      <sz val="10"/>
      <color indexed="8"/>
      <name val="Arial"/>
      <family val="2"/>
    </font>
    <font>
      <b/>
      <u/>
      <sz val="10"/>
      <color indexed="8"/>
      <name val="Arial"/>
      <family val="2"/>
    </font>
    <font>
      <b/>
      <sz val="11"/>
      <color indexed="8"/>
      <name val="Arial"/>
      <family val="2"/>
    </font>
    <font>
      <b/>
      <sz val="14"/>
      <color indexed="8"/>
      <name val="Arial"/>
      <family val="2"/>
    </font>
    <font>
      <b/>
      <u/>
      <sz val="14"/>
      <color indexed="8"/>
      <name val="Arial"/>
      <family val="2"/>
    </font>
    <font>
      <b/>
      <sz val="14"/>
      <color indexed="8"/>
      <name val="Calibri"/>
      <family val="2"/>
    </font>
    <font>
      <b/>
      <u val="double"/>
      <sz val="14"/>
      <color indexed="8"/>
      <name val="Arial"/>
      <family val="2"/>
    </font>
    <font>
      <b/>
      <sz val="12"/>
      <color indexed="8"/>
      <name val="Calibri"/>
      <family val="2"/>
    </font>
    <font>
      <b/>
      <strike/>
      <sz val="12"/>
      <color indexed="8"/>
      <name val="Arial"/>
      <family val="2"/>
    </font>
    <font>
      <sz val="12"/>
      <color indexed="8"/>
      <name val="Arial"/>
      <family val="2"/>
    </font>
    <font>
      <sz val="14"/>
      <color indexed="8"/>
      <name val="Arial"/>
      <family val="2"/>
    </font>
    <font>
      <sz val="11"/>
      <color indexed="8"/>
      <name val="Arial"/>
      <family val="2"/>
    </font>
    <font>
      <sz val="9"/>
      <color theme="1"/>
      <name val="Calibri"/>
      <family val="2"/>
      <scheme val="minor"/>
    </font>
    <font>
      <sz val="8"/>
      <color theme="1"/>
      <name val="Calibri"/>
      <family val="2"/>
      <scheme val="minor"/>
    </font>
    <font>
      <sz val="14"/>
      <color theme="1"/>
      <name val="Calibri"/>
      <family val="2"/>
      <scheme val="minor"/>
    </font>
    <font>
      <b/>
      <sz val="8"/>
      <color indexed="8"/>
      <name val="Arial"/>
      <family val="2"/>
    </font>
    <font>
      <sz val="10.5"/>
      <name val="Arial"/>
      <family val="2"/>
    </font>
    <font>
      <b/>
      <sz val="10.5"/>
      <name val="Arial"/>
      <family val="2"/>
    </font>
    <font>
      <b/>
      <u val="double"/>
      <sz val="11"/>
      <color indexed="8"/>
      <name val="Arial"/>
      <family val="2"/>
    </font>
    <font>
      <b/>
      <sz val="13"/>
      <color indexed="8"/>
      <name val="Arial"/>
      <family val="2"/>
    </font>
    <font>
      <sz val="13"/>
      <color indexed="8"/>
      <name val="Calibri"/>
      <family val="2"/>
    </font>
    <font>
      <sz val="13"/>
      <color theme="1"/>
      <name val="Calibri"/>
      <family val="2"/>
      <scheme val="minor"/>
    </font>
    <font>
      <sz val="13"/>
      <color indexed="8"/>
      <name val="Arial"/>
      <family val="2"/>
    </font>
    <font>
      <sz val="11"/>
      <color indexed="8"/>
      <name val="Calibri"/>
      <family val="2"/>
    </font>
    <font>
      <b/>
      <strike/>
      <sz val="11"/>
      <color indexed="8"/>
      <name val="Arial"/>
      <family val="2"/>
    </font>
    <font>
      <b/>
      <u/>
      <sz val="11"/>
      <color indexed="8"/>
      <name val="Arial"/>
      <family val="2"/>
    </font>
    <font>
      <b/>
      <sz val="11"/>
      <color indexed="8"/>
      <name val="Calibri"/>
      <family val="2"/>
    </font>
    <font>
      <sz val="14"/>
      <color indexed="8"/>
      <name val="Calibri"/>
      <family val="2"/>
    </font>
    <font>
      <sz val="9"/>
      <color indexed="8"/>
      <name val="Arial"/>
      <family val="2"/>
    </font>
    <font>
      <b/>
      <sz val="9"/>
      <color indexed="8"/>
      <name val="Arial"/>
      <family val="2"/>
    </font>
    <font>
      <u/>
      <sz val="14"/>
      <color indexed="8"/>
      <name val="Arial"/>
      <family val="2"/>
    </font>
    <font>
      <u val="double"/>
      <sz val="11"/>
      <color indexed="8"/>
      <name val="Arial"/>
      <family val="2"/>
    </font>
    <font>
      <u val="double"/>
      <sz val="12"/>
      <color indexed="8"/>
      <name val="Arial"/>
      <family val="2"/>
    </font>
    <font>
      <sz val="12"/>
      <color theme="1"/>
      <name val="Calibri"/>
      <family val="2"/>
      <scheme val="minor"/>
    </font>
    <font>
      <sz val="12"/>
      <color indexed="8"/>
      <name val="Calibri"/>
      <family val="2"/>
    </font>
    <font>
      <sz val="10.5"/>
      <color theme="1"/>
      <name val="Calibri"/>
      <family val="2"/>
      <scheme val="minor"/>
    </font>
    <font>
      <b/>
      <sz val="7"/>
      <color indexed="8"/>
      <name val="Arial"/>
      <family val="2"/>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0" fontId="30" fillId="0" borderId="0" applyFont="0" applyFill="0" applyBorder="0" applyAlignment="0" applyProtection="0"/>
  </cellStyleXfs>
  <cellXfs count="144">
    <xf numFmtId="0" fontId="0" fillId="0" borderId="0" xfId="0"/>
    <xf numFmtId="0" fontId="3" fillId="0" borderId="0" xfId="0" applyFont="1"/>
    <xf numFmtId="0" fontId="2" fillId="0" borderId="0" xfId="0" applyFont="1" applyAlignment="1">
      <alignment horizontal="center" wrapText="1"/>
    </xf>
    <xf numFmtId="0" fontId="0" fillId="0" borderId="0" xfId="0" applyAlignment="1">
      <alignment vertical="top"/>
    </xf>
    <xf numFmtId="0" fontId="9" fillId="0" borderId="2" xfId="0" applyFont="1" applyBorder="1" applyAlignment="1">
      <alignment horizontal="justify"/>
    </xf>
    <xf numFmtId="0" fontId="7" fillId="0" borderId="2" xfId="0" applyFont="1" applyBorder="1" applyAlignment="1">
      <alignment horizontal="center" wrapText="1"/>
    </xf>
    <xf numFmtId="0" fontId="9" fillId="0" borderId="2" xfId="0" applyFont="1" applyBorder="1" applyAlignment="1">
      <alignment horizontal="center"/>
    </xf>
    <xf numFmtId="0" fontId="9" fillId="0" borderId="2" xfId="0" applyFont="1" applyBorder="1" applyAlignment="1">
      <alignment horizontal="center" wrapText="1"/>
    </xf>
    <xf numFmtId="0" fontId="3" fillId="0" borderId="2" xfId="0" applyFont="1" applyBorder="1"/>
    <xf numFmtId="0" fontId="3" fillId="0" borderId="2" xfId="0" applyFont="1" applyBorder="1" applyAlignment="1">
      <alignment horizontal="center"/>
    </xf>
    <xf numFmtId="165" fontId="3" fillId="0" borderId="2" xfId="0" applyNumberFormat="1" applyFont="1" applyBorder="1" applyAlignment="1">
      <alignment horizontal="left"/>
    </xf>
    <xf numFmtId="165" fontId="10" fillId="0" borderId="2" xfId="0" applyNumberFormat="1" applyFont="1" applyBorder="1" applyAlignment="1">
      <alignment horizontal="center"/>
    </xf>
    <xf numFmtId="165" fontId="11" fillId="0" borderId="2" xfId="0" applyNumberFormat="1" applyFont="1" applyBorder="1" applyAlignment="1">
      <alignment horizontal="center"/>
    </xf>
    <xf numFmtId="165" fontId="12" fillId="0" borderId="2" xfId="0" applyNumberFormat="1" applyFont="1" applyBorder="1" applyAlignment="1">
      <alignment horizontal="left"/>
    </xf>
    <xf numFmtId="165" fontId="13" fillId="0" borderId="2" xfId="0" applyNumberFormat="1" applyFont="1" applyBorder="1" applyAlignment="1">
      <alignment horizontal="center"/>
    </xf>
    <xf numFmtId="165" fontId="4" fillId="0" borderId="2" xfId="0" applyNumberFormat="1" applyFont="1" applyBorder="1" applyAlignment="1">
      <alignment horizontal="left"/>
    </xf>
    <xf numFmtId="165" fontId="14" fillId="0" borderId="2" xfId="0" applyNumberFormat="1" applyFont="1" applyBorder="1" applyAlignment="1">
      <alignment wrapText="1"/>
    </xf>
    <xf numFmtId="165" fontId="12" fillId="0" borderId="2" xfId="0" applyNumberFormat="1" applyFont="1" applyBorder="1"/>
    <xf numFmtId="165" fontId="14" fillId="0" borderId="3" xfId="0" applyNumberFormat="1" applyFont="1" applyBorder="1"/>
    <xf numFmtId="165" fontId="3" fillId="0" borderId="3" xfId="0" applyNumberFormat="1" applyFont="1" applyBorder="1" applyAlignment="1">
      <alignment horizontal="center"/>
    </xf>
    <xf numFmtId="165" fontId="14" fillId="0" borderId="3" xfId="0" applyNumberFormat="1" applyFont="1" applyBorder="1" applyAlignment="1">
      <alignment horizontal="center"/>
    </xf>
    <xf numFmtId="165" fontId="0" fillId="0" borderId="0" xfId="0" applyNumberFormat="1"/>
    <xf numFmtId="165" fontId="3" fillId="0" borderId="2" xfId="0" applyNumberFormat="1" applyFont="1" applyBorder="1" applyAlignment="1">
      <alignment vertical="top" wrapText="1"/>
    </xf>
    <xf numFmtId="165" fontId="3" fillId="0" borderId="2" xfId="0" applyNumberFormat="1" applyFont="1" applyBorder="1" applyAlignment="1">
      <alignment horizontal="justify" vertical="top" wrapText="1"/>
    </xf>
    <xf numFmtId="165" fontId="3" fillId="0" borderId="2" xfId="0" applyNumberFormat="1" applyFont="1" applyBorder="1" applyAlignment="1">
      <alignment horizontal="center" wrapText="1"/>
    </xf>
    <xf numFmtId="165" fontId="16" fillId="0" borderId="2" xfId="0" applyNumberFormat="1" applyFont="1" applyBorder="1" applyAlignment="1">
      <alignment horizontal="justify" vertical="top" wrapText="1"/>
    </xf>
    <xf numFmtId="165" fontId="17" fillId="0" borderId="2" xfId="0" applyNumberFormat="1" applyFont="1" applyBorder="1" applyAlignment="1">
      <alignment horizontal="center" wrapText="1"/>
    </xf>
    <xf numFmtId="166" fontId="0" fillId="0" borderId="0" xfId="0" applyNumberFormat="1"/>
    <xf numFmtId="165" fontId="3" fillId="0" borderId="2" xfId="0" applyNumberFormat="1" applyFont="1" applyBorder="1" applyAlignment="1">
      <alignment horizontal="justify"/>
    </xf>
    <xf numFmtId="165" fontId="10" fillId="0" borderId="2" xfId="0" applyNumberFormat="1" applyFont="1" applyBorder="1" applyAlignment="1">
      <alignment horizontal="center" wrapText="1"/>
    </xf>
    <xf numFmtId="164" fontId="19" fillId="0" borderId="0" xfId="1" applyFont="1"/>
    <xf numFmtId="164" fontId="20" fillId="0" borderId="0" xfId="0" applyNumberFormat="1" applyFont="1"/>
    <xf numFmtId="164" fontId="20" fillId="0" borderId="0" xfId="1" applyFont="1"/>
    <xf numFmtId="165" fontId="18" fillId="0" borderId="7" xfId="0" applyNumberFormat="1" applyFont="1" applyBorder="1" applyAlignment="1">
      <alignment horizontal="justify" vertical="top"/>
    </xf>
    <xf numFmtId="165" fontId="17" fillId="0" borderId="7" xfId="0" applyNumberFormat="1" applyFont="1" applyBorder="1" applyAlignment="1">
      <alignment horizontal="center" wrapText="1"/>
    </xf>
    <xf numFmtId="165" fontId="16" fillId="0" borderId="2" xfId="0" applyNumberFormat="1" applyFont="1" applyBorder="1" applyAlignment="1">
      <alignment horizontal="left" vertical="top" wrapText="1"/>
    </xf>
    <xf numFmtId="165" fontId="21" fillId="0" borderId="0" xfId="0" applyNumberFormat="1" applyFont="1" applyAlignment="1">
      <alignment horizontal="center"/>
    </xf>
    <xf numFmtId="165" fontId="18" fillId="0" borderId="2" xfId="0" applyNumberFormat="1" applyFont="1" applyBorder="1" applyAlignment="1">
      <alignment horizontal="left" vertical="top" wrapText="1"/>
    </xf>
    <xf numFmtId="165" fontId="22" fillId="0" borderId="2" xfId="0" applyNumberFormat="1" applyFont="1" applyBorder="1" applyAlignment="1">
      <alignment horizontal="left" wrapText="1"/>
    </xf>
    <xf numFmtId="165" fontId="10" fillId="0" borderId="0" xfId="0" applyNumberFormat="1" applyFont="1" applyAlignment="1">
      <alignment horizontal="center" wrapText="1"/>
    </xf>
    <xf numFmtId="165" fontId="3" fillId="0" borderId="2" xfId="0" applyNumberFormat="1" applyFont="1" applyBorder="1" applyAlignment="1">
      <alignment horizontal="justify" vertical="top"/>
    </xf>
    <xf numFmtId="165" fontId="17" fillId="0" borderId="2" xfId="0" applyNumberFormat="1" applyFont="1" applyBorder="1" applyAlignment="1">
      <alignment horizontal="right" wrapText="1"/>
    </xf>
    <xf numFmtId="165" fontId="16" fillId="0" borderId="2" xfId="0" applyNumberFormat="1" applyFont="1" applyBorder="1" applyAlignment="1">
      <alignment vertical="top" wrapText="1"/>
    </xf>
    <xf numFmtId="165" fontId="23" fillId="0" borderId="2" xfId="0" applyNumberFormat="1" applyFont="1" applyBorder="1" applyAlignment="1">
      <alignment vertical="top" wrapText="1"/>
    </xf>
    <xf numFmtId="165" fontId="17" fillId="0" borderId="0" xfId="0" applyNumberFormat="1" applyFont="1" applyAlignment="1">
      <alignment horizontal="center" wrapText="1"/>
    </xf>
    <xf numFmtId="165" fontId="9" fillId="0" borderId="0" xfId="0" applyNumberFormat="1" applyFont="1" applyAlignment="1">
      <alignment horizontal="center" vertical="top" wrapText="1"/>
    </xf>
    <xf numFmtId="165" fontId="25" fillId="0" borderId="0" xfId="0" applyNumberFormat="1" applyFont="1" applyAlignment="1">
      <alignment horizontal="center" vertical="top" wrapText="1"/>
    </xf>
    <xf numFmtId="165" fontId="26" fillId="0" borderId="0" xfId="0" applyNumberFormat="1" applyFont="1" applyAlignment="1">
      <alignment horizontal="justify"/>
    </xf>
    <xf numFmtId="165" fontId="27" fillId="0" borderId="0" xfId="0" applyNumberFormat="1" applyFont="1"/>
    <xf numFmtId="0" fontId="28" fillId="0" borderId="0" xfId="0" applyFont="1"/>
    <xf numFmtId="165" fontId="18" fillId="0" borderId="2" xfId="0" applyNumberFormat="1" applyFont="1" applyBorder="1"/>
    <xf numFmtId="165" fontId="30" fillId="0" borderId="2" xfId="0" applyNumberFormat="1" applyFont="1" applyBorder="1"/>
    <xf numFmtId="165" fontId="9" fillId="0" borderId="2" xfId="0" applyNumberFormat="1" applyFont="1" applyBorder="1" applyAlignment="1">
      <alignment horizontal="center" vertical="top" wrapText="1"/>
    </xf>
    <xf numFmtId="165" fontId="9" fillId="0" borderId="2" xfId="0" applyNumberFormat="1" applyFont="1" applyBorder="1" applyAlignment="1">
      <alignment horizontal="center" vertical="top"/>
    </xf>
    <xf numFmtId="165" fontId="32" fillId="0" borderId="2" xfId="0" applyNumberFormat="1" applyFont="1" applyBorder="1" applyAlignment="1">
      <alignment horizontal="center"/>
    </xf>
    <xf numFmtId="165" fontId="30" fillId="0" borderId="2" xfId="0" applyNumberFormat="1" applyFont="1" applyBorder="1" applyAlignment="1">
      <alignment horizontal="center"/>
    </xf>
    <xf numFmtId="165" fontId="33" fillId="0" borderId="2" xfId="0" applyNumberFormat="1" applyFont="1" applyBorder="1" applyAlignment="1">
      <alignment horizontal="center"/>
    </xf>
    <xf numFmtId="165" fontId="18" fillId="0" borderId="2" xfId="0" applyNumberFormat="1" applyFont="1" applyBorder="1" applyAlignment="1">
      <alignment horizontal="left"/>
    </xf>
    <xf numFmtId="165" fontId="34" fillId="0" borderId="2" xfId="0" applyNumberFormat="1" applyFont="1" applyBorder="1" applyAlignment="1">
      <alignment horizontal="center"/>
    </xf>
    <xf numFmtId="165" fontId="6" fillId="0" borderId="2" xfId="0" applyNumberFormat="1" applyFont="1" applyBorder="1" applyAlignment="1">
      <alignment horizontal="left" wrapText="1"/>
    </xf>
    <xf numFmtId="165" fontId="35" fillId="0" borderId="2" xfId="0" applyNumberFormat="1" applyFont="1" applyBorder="1" applyAlignment="1">
      <alignment horizontal="left" wrapText="1"/>
    </xf>
    <xf numFmtId="165" fontId="37" fillId="0" borderId="2" xfId="0" applyNumberFormat="1" applyFont="1" applyBorder="1" applyAlignment="1">
      <alignment horizontal="center" wrapText="1"/>
    </xf>
    <xf numFmtId="165" fontId="37" fillId="0" borderId="2" xfId="0" applyNumberFormat="1" applyFont="1" applyBorder="1" applyAlignment="1">
      <alignment horizontal="center"/>
    </xf>
    <xf numFmtId="165" fontId="17" fillId="0" borderId="2" xfId="0" applyNumberFormat="1" applyFont="1" applyBorder="1" applyAlignment="1">
      <alignment horizontal="center"/>
    </xf>
    <xf numFmtId="165" fontId="9" fillId="0" borderId="2" xfId="0" applyNumberFormat="1" applyFont="1" applyBorder="1"/>
    <xf numFmtId="165" fontId="13" fillId="0" borderId="2" xfId="0" applyNumberFormat="1" applyFont="1" applyBorder="1" applyAlignment="1">
      <alignment horizontal="center" wrapText="1"/>
    </xf>
    <xf numFmtId="165" fontId="17" fillId="0" borderId="2" xfId="0" applyNumberFormat="1" applyFont="1" applyBorder="1" applyAlignment="1">
      <alignment horizontal="center" vertical="top" wrapText="1"/>
    </xf>
    <xf numFmtId="165" fontId="10" fillId="0" borderId="2" xfId="0" applyNumberFormat="1" applyFont="1" applyBorder="1" applyAlignment="1">
      <alignment horizontal="center" vertical="top" wrapText="1"/>
    </xf>
    <xf numFmtId="165" fontId="18" fillId="0" borderId="2" xfId="0" applyNumberFormat="1" applyFont="1" applyBorder="1" applyAlignment="1">
      <alignment wrapText="1"/>
    </xf>
    <xf numFmtId="165" fontId="17" fillId="0" borderId="2" xfId="2" applyNumberFormat="1" applyFont="1" applyBorder="1" applyAlignment="1">
      <alignment horizontal="center"/>
    </xf>
    <xf numFmtId="165" fontId="18" fillId="0" borderId="2" xfId="0" applyNumberFormat="1" applyFont="1" applyBorder="1" applyAlignment="1">
      <alignment vertical="center" wrapText="1"/>
    </xf>
    <xf numFmtId="165" fontId="17" fillId="0" borderId="2" xfId="0" applyNumberFormat="1" applyFont="1" applyBorder="1" applyAlignment="1">
      <alignment horizontal="center" vertical="center" wrapText="1"/>
    </xf>
    <xf numFmtId="165" fontId="17" fillId="0" borderId="2" xfId="0" applyNumberFormat="1" applyFont="1" applyBorder="1" applyAlignment="1">
      <alignment horizontal="center" vertical="center"/>
    </xf>
    <xf numFmtId="165" fontId="17" fillId="0" borderId="2" xfId="2" applyNumberFormat="1" applyFont="1" applyBorder="1" applyAlignment="1">
      <alignment horizontal="center" vertical="center"/>
    </xf>
    <xf numFmtId="165" fontId="18" fillId="0" borderId="2" xfId="0" applyNumberFormat="1" applyFont="1" applyBorder="1" applyAlignment="1">
      <alignment vertical="top" wrapText="1"/>
    </xf>
    <xf numFmtId="165" fontId="37" fillId="0" borderId="2" xfId="2" applyNumberFormat="1" applyFont="1" applyBorder="1" applyAlignment="1">
      <alignment horizontal="center"/>
    </xf>
    <xf numFmtId="165" fontId="9" fillId="0" borderId="8" xfId="0" applyNumberFormat="1" applyFont="1" applyBorder="1"/>
    <xf numFmtId="165" fontId="25" fillId="0" borderId="4" xfId="0" applyNumberFormat="1" applyFont="1" applyBorder="1" applyAlignment="1">
      <alignment horizontal="center" wrapText="1"/>
    </xf>
    <xf numFmtId="165" fontId="25" fillId="0" borderId="4" xfId="0" applyNumberFormat="1" applyFont="1" applyBorder="1" applyAlignment="1">
      <alignment horizontal="center"/>
    </xf>
    <xf numFmtId="165" fontId="25" fillId="0" borderId="9" xfId="0" applyNumberFormat="1" applyFont="1" applyBorder="1" applyAlignment="1">
      <alignment horizontal="center" wrapText="1"/>
    </xf>
    <xf numFmtId="165" fontId="18" fillId="0" borderId="6" xfId="0" applyNumberFormat="1" applyFont="1" applyBorder="1"/>
    <xf numFmtId="165" fontId="9" fillId="0" borderId="6" xfId="0" applyNumberFormat="1" applyFont="1" applyBorder="1" applyAlignment="1">
      <alignment horizontal="center" wrapText="1"/>
    </xf>
    <xf numFmtId="165" fontId="9" fillId="0" borderId="6" xfId="0" applyNumberFormat="1" applyFont="1" applyBorder="1" applyAlignment="1">
      <alignment horizontal="center"/>
    </xf>
    <xf numFmtId="0" fontId="9" fillId="0" borderId="0" xfId="0" applyFont="1" applyAlignment="1">
      <alignment horizontal="center" wrapText="1"/>
    </xf>
    <xf numFmtId="165" fontId="9" fillId="0" borderId="0" xfId="0" applyNumberFormat="1" applyFont="1" applyAlignment="1">
      <alignment horizontal="center" vertical="top"/>
    </xf>
    <xf numFmtId="165" fontId="10" fillId="0" borderId="0" xfId="0" applyNumberFormat="1" applyFont="1" applyAlignment="1">
      <alignment horizontal="center"/>
    </xf>
    <xf numFmtId="165" fontId="22" fillId="0" borderId="2" xfId="0" applyNumberFormat="1" applyFont="1" applyBorder="1" applyAlignment="1">
      <alignment vertical="top" wrapText="1"/>
    </xf>
    <xf numFmtId="165" fontId="25" fillId="0" borderId="0" xfId="0" applyNumberFormat="1" applyFont="1" applyAlignment="1">
      <alignment horizontal="center"/>
    </xf>
    <xf numFmtId="165" fontId="35" fillId="0" borderId="2" xfId="0" applyNumberFormat="1" applyFont="1" applyBorder="1" applyAlignment="1">
      <alignment wrapText="1"/>
    </xf>
    <xf numFmtId="165" fontId="36" fillId="0" borderId="2" xfId="0" applyNumberFormat="1" applyFont="1" applyBorder="1" applyAlignment="1">
      <alignment wrapText="1"/>
    </xf>
    <xf numFmtId="165" fontId="7" fillId="0" borderId="2" xfId="0" applyNumberFormat="1" applyFont="1" applyBorder="1"/>
    <xf numFmtId="165" fontId="9" fillId="0" borderId="0" xfId="0" applyNumberFormat="1" applyFont="1"/>
    <xf numFmtId="165" fontId="38" fillId="0" borderId="0" xfId="0" applyNumberFormat="1" applyFont="1" applyAlignment="1">
      <alignment horizontal="center"/>
    </xf>
    <xf numFmtId="165" fontId="18" fillId="0" borderId="0" xfId="0" applyNumberFormat="1" applyFont="1" applyAlignment="1">
      <alignment horizontal="center"/>
    </xf>
    <xf numFmtId="165" fontId="3" fillId="0" borderId="0" xfId="0" applyNumberFormat="1" applyFont="1"/>
    <xf numFmtId="165" fontId="39" fillId="0" borderId="0" xfId="0" applyNumberFormat="1" applyFont="1" applyAlignment="1">
      <alignment horizontal="center"/>
    </xf>
    <xf numFmtId="165" fontId="16" fillId="0" borderId="0" xfId="0" applyNumberFormat="1" applyFont="1" applyAlignment="1">
      <alignment horizontal="center"/>
    </xf>
    <xf numFmtId="165" fontId="40" fillId="0" borderId="0" xfId="0" applyNumberFormat="1" applyFont="1"/>
    <xf numFmtId="0" fontId="40" fillId="0" borderId="0" xfId="0" applyFont="1"/>
    <xf numFmtId="0" fontId="16" fillId="0" borderId="0" xfId="0" applyFont="1" applyAlignment="1">
      <alignment horizontal="left" wrapText="1"/>
    </xf>
    <xf numFmtId="0" fontId="3" fillId="0" borderId="0" xfId="0" applyFont="1" applyAlignment="1">
      <alignment horizontal="left"/>
    </xf>
    <xf numFmtId="0" fontId="16" fillId="0" borderId="0" xfId="0" applyFont="1" applyAlignment="1">
      <alignment wrapText="1"/>
    </xf>
    <xf numFmtId="0" fontId="16" fillId="0" borderId="0" xfId="0" applyFont="1" applyAlignment="1">
      <alignment horizontal="justify"/>
    </xf>
    <xf numFmtId="0" fontId="41" fillId="0" borderId="0" xfId="0" applyFont="1"/>
    <xf numFmtId="0" fontId="2" fillId="0" borderId="0" xfId="0" applyFont="1"/>
    <xf numFmtId="0" fontId="42" fillId="0" borderId="0" xfId="0" applyFont="1"/>
    <xf numFmtId="0" fontId="9" fillId="0" borderId="0" xfId="0" applyFont="1" applyBorder="1" applyAlignment="1">
      <alignment horizontal="center" wrapText="1"/>
    </xf>
    <xf numFmtId="165" fontId="9" fillId="0" borderId="0" xfId="0" applyNumberFormat="1" applyFont="1" applyBorder="1" applyAlignment="1">
      <alignment horizontal="center" vertical="top" wrapText="1"/>
    </xf>
    <xf numFmtId="165" fontId="22" fillId="0" borderId="2" xfId="0" applyNumberFormat="1" applyFont="1" applyBorder="1" applyAlignment="1">
      <alignment horizontal="justify" vertical="top" wrapText="1"/>
    </xf>
    <xf numFmtId="165" fontId="9" fillId="0" borderId="2" xfId="0" applyNumberFormat="1" applyFont="1" applyBorder="1" applyAlignment="1">
      <alignment horizontal="justify" vertical="top" wrapText="1"/>
    </xf>
    <xf numFmtId="165" fontId="36" fillId="0" borderId="2" xfId="0" applyNumberFormat="1" applyFont="1" applyBorder="1" applyAlignment="1">
      <alignment horizontal="justify" vertical="top" wrapText="1"/>
    </xf>
    <xf numFmtId="166" fontId="20" fillId="0" borderId="0" xfId="0" applyNumberFormat="1" applyFont="1"/>
    <xf numFmtId="9" fontId="0" fillId="0" borderId="0" xfId="0" applyNumberFormat="1"/>
    <xf numFmtId="165" fontId="17" fillId="0" borderId="5" xfId="0" applyNumberFormat="1" applyFont="1" applyBorder="1" applyAlignment="1">
      <alignment horizontal="center" wrapText="1"/>
    </xf>
    <xf numFmtId="165" fontId="17" fillId="0" borderId="6" xfId="0" applyNumberFormat="1" applyFont="1" applyBorder="1" applyAlignment="1">
      <alignment horizontal="center" wrapText="1"/>
    </xf>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left" vertical="top" wrapText="1"/>
    </xf>
    <xf numFmtId="0" fontId="6" fillId="0" borderId="1" xfId="0" applyFont="1" applyBorder="1" applyAlignment="1">
      <alignment horizontal="left" wrapText="1"/>
    </xf>
    <xf numFmtId="165" fontId="3" fillId="0" borderId="4" xfId="0" applyNumberFormat="1" applyFont="1" applyBorder="1" applyAlignment="1">
      <alignment horizontal="left"/>
    </xf>
    <xf numFmtId="165" fontId="43" fillId="0" borderId="5" xfId="0" applyNumberFormat="1" applyFont="1" applyBorder="1" applyAlignment="1">
      <alignment horizontal="justify" vertical="top"/>
    </xf>
    <xf numFmtId="165" fontId="43" fillId="0" borderId="6" xfId="0" applyNumberFormat="1" applyFont="1" applyBorder="1" applyAlignment="1">
      <alignment horizontal="justify" vertical="top"/>
    </xf>
    <xf numFmtId="165" fontId="17" fillId="0" borderId="5" xfId="0" applyNumberFormat="1" applyFont="1" applyBorder="1" applyAlignment="1">
      <alignment horizontal="center"/>
    </xf>
    <xf numFmtId="165" fontId="17" fillId="0" borderId="6" xfId="0" applyNumberFormat="1" applyFont="1" applyBorder="1" applyAlignment="1">
      <alignment horizontal="center"/>
    </xf>
    <xf numFmtId="165" fontId="18" fillId="0" borderId="5" xfId="0" applyNumberFormat="1" applyFont="1" applyBorder="1" applyAlignment="1">
      <alignment horizontal="justify" vertical="top"/>
    </xf>
    <xf numFmtId="165" fontId="18" fillId="0" borderId="6" xfId="0" applyNumberFormat="1" applyFont="1" applyBorder="1" applyAlignment="1">
      <alignment horizontal="justify" vertical="top"/>
    </xf>
    <xf numFmtId="165" fontId="16" fillId="0" borderId="5" xfId="0" applyNumberFormat="1" applyFont="1" applyBorder="1" applyAlignment="1">
      <alignment horizontal="left" vertical="top" wrapText="1"/>
    </xf>
    <xf numFmtId="165" fontId="16" fillId="0" borderId="6" xfId="0" applyNumberFormat="1" applyFont="1" applyBorder="1" applyAlignment="1">
      <alignment horizontal="left" vertical="top" wrapText="1"/>
    </xf>
    <xf numFmtId="0" fontId="16" fillId="0" borderId="0" xfId="0" applyFont="1" applyAlignment="1">
      <alignment wrapText="1"/>
    </xf>
    <xf numFmtId="165" fontId="3" fillId="0" borderId="5" xfId="0" applyNumberFormat="1" applyFont="1" applyBorder="1" applyAlignment="1">
      <alignment horizontal="left" vertical="center" wrapText="1"/>
    </xf>
    <xf numFmtId="165" fontId="3" fillId="0" borderId="6" xfId="0" applyNumberFormat="1" applyFont="1" applyBorder="1" applyAlignment="1">
      <alignment horizontal="left" vertical="center" wrapText="1"/>
    </xf>
    <xf numFmtId="165" fontId="13" fillId="0" borderId="5" xfId="0" applyNumberFormat="1" applyFont="1" applyBorder="1" applyAlignment="1">
      <alignment horizontal="center" wrapText="1"/>
    </xf>
    <xf numFmtId="165" fontId="13" fillId="0" borderId="6" xfId="0" applyNumberFormat="1" applyFont="1" applyBorder="1" applyAlignment="1">
      <alignment horizontal="center" wrapText="1"/>
    </xf>
    <xf numFmtId="165" fontId="2" fillId="0" borderId="0" xfId="0" applyNumberFormat="1" applyFont="1" applyAlignment="1">
      <alignment horizontal="left"/>
    </xf>
    <xf numFmtId="165" fontId="29" fillId="0" borderId="0" xfId="0" applyNumberFormat="1" applyFont="1" applyAlignment="1">
      <alignment horizontal="left" wrapText="1"/>
    </xf>
    <xf numFmtId="165" fontId="32" fillId="0" borderId="10" xfId="0" applyNumberFormat="1" applyFont="1" applyBorder="1" applyAlignment="1">
      <alignment horizontal="left"/>
    </xf>
    <xf numFmtId="165" fontId="32" fillId="0" borderId="1" xfId="0" applyNumberFormat="1" applyFont="1" applyBorder="1" applyAlignment="1">
      <alignment horizontal="left"/>
    </xf>
    <xf numFmtId="165" fontId="32" fillId="0" borderId="0" xfId="0" applyNumberFormat="1" applyFont="1" applyBorder="1" applyAlignment="1">
      <alignment horizontal="left"/>
    </xf>
    <xf numFmtId="165" fontId="32" fillId="0" borderId="0" xfId="0" applyNumberFormat="1" applyFont="1" applyAlignment="1">
      <alignment horizontal="left"/>
    </xf>
    <xf numFmtId="0" fontId="5" fillId="0" borderId="0" xfId="0" applyFont="1" applyAlignment="1">
      <alignment horizontal="left" wrapText="1"/>
    </xf>
    <xf numFmtId="0" fontId="3" fillId="0" borderId="0" xfId="0" applyFont="1" applyAlignment="1">
      <alignment wrapText="1"/>
    </xf>
    <xf numFmtId="0" fontId="16" fillId="0" borderId="0" xfId="0" applyFont="1" applyAlignment="1">
      <alignment horizontal="left" wrapText="1"/>
    </xf>
    <xf numFmtId="0" fontId="16" fillId="0" borderId="0" xfId="0" applyFont="1" applyAlignment="1">
      <alignment horizontal="left"/>
    </xf>
    <xf numFmtId="0" fontId="3" fillId="0" borderId="0" xfId="0" applyFont="1" applyAlignment="1">
      <alignment horizontal="justify"/>
    </xf>
  </cellXfs>
  <cellStyles count="3">
    <cellStyle name="Comma" xfId="1" builtinId="3"/>
    <cellStyle name="Comma 2 2" xfId="2" xr:uid="{AC7627FC-23FD-4A2A-963F-A7D5FA4C2E9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647700</xdr:colOff>
      <xdr:row>1</xdr:row>
      <xdr:rowOff>28575</xdr:rowOff>
    </xdr:to>
    <xdr:pic>
      <xdr:nvPicPr>
        <xdr:cNvPr id="2" name="Picture 1">
          <a:extLst>
            <a:ext uri="{FF2B5EF4-FFF2-40B4-BE49-F238E27FC236}">
              <a16:creationId xmlns:a16="http://schemas.microsoft.com/office/drawing/2014/main" id="{3D239B26-4190-4F22-BD4E-BAA529908B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3" name="Picture 2">
          <a:extLst>
            <a:ext uri="{FF2B5EF4-FFF2-40B4-BE49-F238E27FC236}">
              <a16:creationId xmlns:a16="http://schemas.microsoft.com/office/drawing/2014/main" id="{FCB3BED6-842A-44D1-93AC-BAC5384FC8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4" name="Picture 3">
          <a:extLst>
            <a:ext uri="{FF2B5EF4-FFF2-40B4-BE49-F238E27FC236}">
              <a16:creationId xmlns:a16="http://schemas.microsoft.com/office/drawing/2014/main" id="{63800BEE-A275-4A82-8AFE-78903D7FC8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5" name="Picture 4">
          <a:extLst>
            <a:ext uri="{FF2B5EF4-FFF2-40B4-BE49-F238E27FC236}">
              <a16:creationId xmlns:a16="http://schemas.microsoft.com/office/drawing/2014/main" id="{07CF6245-EE4D-4D64-919F-475D3DA8FA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6" name="Picture 5">
          <a:extLst>
            <a:ext uri="{FF2B5EF4-FFF2-40B4-BE49-F238E27FC236}">
              <a16:creationId xmlns:a16="http://schemas.microsoft.com/office/drawing/2014/main" id="{863A3A19-91FD-434F-91A1-0C0142451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7" name="Picture 6">
          <a:extLst>
            <a:ext uri="{FF2B5EF4-FFF2-40B4-BE49-F238E27FC236}">
              <a16:creationId xmlns:a16="http://schemas.microsoft.com/office/drawing/2014/main" id="{7244BC74-20BD-42AA-A964-126A61D348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8" name="Picture 7">
          <a:extLst>
            <a:ext uri="{FF2B5EF4-FFF2-40B4-BE49-F238E27FC236}">
              <a16:creationId xmlns:a16="http://schemas.microsoft.com/office/drawing/2014/main" id="{F302D417-E972-4EE9-9292-2764610CFF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38100</xdr:rowOff>
    </xdr:from>
    <xdr:to>
      <xdr:col>0</xdr:col>
      <xdr:colOff>552450</xdr:colOff>
      <xdr:row>0</xdr:row>
      <xdr:rowOff>190500</xdr:rowOff>
    </xdr:to>
    <xdr:pic>
      <xdr:nvPicPr>
        <xdr:cNvPr id="9" name="Picture 8">
          <a:extLst>
            <a:ext uri="{FF2B5EF4-FFF2-40B4-BE49-F238E27FC236}">
              <a16:creationId xmlns:a16="http://schemas.microsoft.com/office/drawing/2014/main" id="{D158261F-7DAC-4890-9673-5E624442E0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8100"/>
          <a:ext cx="447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7B180-287F-42B4-ADEB-3DE795CA58D6}">
  <sheetPr>
    <pageSetUpPr fitToPage="1"/>
  </sheetPr>
  <dimension ref="A1:L97"/>
  <sheetViews>
    <sheetView tabSelected="1" topLeftCell="C1" zoomScale="130" zoomScaleNormal="130" workbookViewId="0">
      <selection activeCell="I1" sqref="I1"/>
    </sheetView>
  </sheetViews>
  <sheetFormatPr baseColWidth="10" defaultColWidth="8.83203125" defaultRowHeight="15" x14ac:dyDescent="0.2"/>
  <cols>
    <col min="1" max="1" width="23.5" customWidth="1"/>
    <col min="2" max="2" width="15.33203125" customWidth="1"/>
    <col min="3" max="3" width="14.6640625" customWidth="1"/>
    <col min="4" max="4" width="14.33203125" customWidth="1"/>
    <col min="5" max="5" width="17.6640625" customWidth="1"/>
    <col min="6" max="6" width="18.6640625" customWidth="1"/>
    <col min="7" max="7" width="11.83203125" customWidth="1"/>
    <col min="8" max="8" width="15" customWidth="1"/>
    <col min="9" max="9" width="13.33203125" customWidth="1"/>
    <col min="257" max="257" width="23.5" customWidth="1"/>
    <col min="258" max="258" width="15.33203125" customWidth="1"/>
    <col min="259" max="259" width="14.6640625" customWidth="1"/>
    <col min="260" max="260" width="14.33203125" customWidth="1"/>
    <col min="261" max="261" width="17.6640625" customWidth="1"/>
    <col min="262" max="262" width="18.6640625" customWidth="1"/>
    <col min="263" max="263" width="11.83203125" customWidth="1"/>
    <col min="264" max="264" width="15" customWidth="1"/>
    <col min="265" max="265" width="13.33203125" customWidth="1"/>
    <col min="513" max="513" width="23.5" customWidth="1"/>
    <col min="514" max="514" width="15.33203125" customWidth="1"/>
    <col min="515" max="515" width="14.6640625" customWidth="1"/>
    <col min="516" max="516" width="14.33203125" customWidth="1"/>
    <col min="517" max="517" width="17.6640625" customWidth="1"/>
    <col min="518" max="518" width="18.6640625" customWidth="1"/>
    <col min="519" max="519" width="11.83203125" customWidth="1"/>
    <col min="520" max="520" width="15" customWidth="1"/>
    <col min="521" max="521" width="13.33203125" customWidth="1"/>
    <col min="769" max="769" width="23.5" customWidth="1"/>
    <col min="770" max="770" width="15.33203125" customWidth="1"/>
    <col min="771" max="771" width="14.6640625" customWidth="1"/>
    <col min="772" max="772" width="14.33203125" customWidth="1"/>
    <col min="773" max="773" width="17.6640625" customWidth="1"/>
    <col min="774" max="774" width="18.6640625" customWidth="1"/>
    <col min="775" max="775" width="11.83203125" customWidth="1"/>
    <col min="776" max="776" width="15" customWidth="1"/>
    <col min="777" max="777" width="13.33203125" customWidth="1"/>
    <col min="1025" max="1025" width="23.5" customWidth="1"/>
    <col min="1026" max="1026" width="15.33203125" customWidth="1"/>
    <col min="1027" max="1027" width="14.6640625" customWidth="1"/>
    <col min="1028" max="1028" width="14.33203125" customWidth="1"/>
    <col min="1029" max="1029" width="17.6640625" customWidth="1"/>
    <col min="1030" max="1030" width="18.6640625" customWidth="1"/>
    <col min="1031" max="1031" width="11.83203125" customWidth="1"/>
    <col min="1032" max="1032" width="15" customWidth="1"/>
    <col min="1033" max="1033" width="13.33203125" customWidth="1"/>
    <col min="1281" max="1281" width="23.5" customWidth="1"/>
    <col min="1282" max="1282" width="15.33203125" customWidth="1"/>
    <col min="1283" max="1283" width="14.6640625" customWidth="1"/>
    <col min="1284" max="1284" width="14.33203125" customWidth="1"/>
    <col min="1285" max="1285" width="17.6640625" customWidth="1"/>
    <col min="1286" max="1286" width="18.6640625" customWidth="1"/>
    <col min="1287" max="1287" width="11.83203125" customWidth="1"/>
    <col min="1288" max="1288" width="15" customWidth="1"/>
    <col min="1289" max="1289" width="13.33203125" customWidth="1"/>
    <col min="1537" max="1537" width="23.5" customWidth="1"/>
    <col min="1538" max="1538" width="15.33203125" customWidth="1"/>
    <col min="1539" max="1539" width="14.6640625" customWidth="1"/>
    <col min="1540" max="1540" width="14.33203125" customWidth="1"/>
    <col min="1541" max="1541" width="17.6640625" customWidth="1"/>
    <col min="1542" max="1542" width="18.6640625" customWidth="1"/>
    <col min="1543" max="1543" width="11.83203125" customWidth="1"/>
    <col min="1544" max="1544" width="15" customWidth="1"/>
    <col min="1545" max="1545" width="13.33203125" customWidth="1"/>
    <col min="1793" max="1793" width="23.5" customWidth="1"/>
    <col min="1794" max="1794" width="15.33203125" customWidth="1"/>
    <col min="1795" max="1795" width="14.6640625" customWidth="1"/>
    <col min="1796" max="1796" width="14.33203125" customWidth="1"/>
    <col min="1797" max="1797" width="17.6640625" customWidth="1"/>
    <col min="1798" max="1798" width="18.6640625" customWidth="1"/>
    <col min="1799" max="1799" width="11.83203125" customWidth="1"/>
    <col min="1800" max="1800" width="15" customWidth="1"/>
    <col min="1801" max="1801" width="13.33203125" customWidth="1"/>
    <col min="2049" max="2049" width="23.5" customWidth="1"/>
    <col min="2050" max="2050" width="15.33203125" customWidth="1"/>
    <col min="2051" max="2051" width="14.6640625" customWidth="1"/>
    <col min="2052" max="2052" width="14.33203125" customWidth="1"/>
    <col min="2053" max="2053" width="17.6640625" customWidth="1"/>
    <col min="2054" max="2054" width="18.6640625" customWidth="1"/>
    <col min="2055" max="2055" width="11.83203125" customWidth="1"/>
    <col min="2056" max="2056" width="15" customWidth="1"/>
    <col min="2057" max="2057" width="13.33203125" customWidth="1"/>
    <col min="2305" max="2305" width="23.5" customWidth="1"/>
    <col min="2306" max="2306" width="15.33203125" customWidth="1"/>
    <col min="2307" max="2307" width="14.6640625" customWidth="1"/>
    <col min="2308" max="2308" width="14.33203125" customWidth="1"/>
    <col min="2309" max="2309" width="17.6640625" customWidth="1"/>
    <col min="2310" max="2310" width="18.6640625" customWidth="1"/>
    <col min="2311" max="2311" width="11.83203125" customWidth="1"/>
    <col min="2312" max="2312" width="15" customWidth="1"/>
    <col min="2313" max="2313" width="13.33203125" customWidth="1"/>
    <col min="2561" max="2561" width="23.5" customWidth="1"/>
    <col min="2562" max="2562" width="15.33203125" customWidth="1"/>
    <col min="2563" max="2563" width="14.6640625" customWidth="1"/>
    <col min="2564" max="2564" width="14.33203125" customWidth="1"/>
    <col min="2565" max="2565" width="17.6640625" customWidth="1"/>
    <col min="2566" max="2566" width="18.6640625" customWidth="1"/>
    <col min="2567" max="2567" width="11.83203125" customWidth="1"/>
    <col min="2568" max="2568" width="15" customWidth="1"/>
    <col min="2569" max="2569" width="13.33203125" customWidth="1"/>
    <col min="2817" max="2817" width="23.5" customWidth="1"/>
    <col min="2818" max="2818" width="15.33203125" customWidth="1"/>
    <col min="2819" max="2819" width="14.6640625" customWidth="1"/>
    <col min="2820" max="2820" width="14.33203125" customWidth="1"/>
    <col min="2821" max="2821" width="17.6640625" customWidth="1"/>
    <col min="2822" max="2822" width="18.6640625" customWidth="1"/>
    <col min="2823" max="2823" width="11.83203125" customWidth="1"/>
    <col min="2824" max="2824" width="15" customWidth="1"/>
    <col min="2825" max="2825" width="13.33203125" customWidth="1"/>
    <col min="3073" max="3073" width="23.5" customWidth="1"/>
    <col min="3074" max="3074" width="15.33203125" customWidth="1"/>
    <col min="3075" max="3075" width="14.6640625" customWidth="1"/>
    <col min="3076" max="3076" width="14.33203125" customWidth="1"/>
    <col min="3077" max="3077" width="17.6640625" customWidth="1"/>
    <col min="3078" max="3078" width="18.6640625" customWidth="1"/>
    <col min="3079" max="3079" width="11.83203125" customWidth="1"/>
    <col min="3080" max="3080" width="15" customWidth="1"/>
    <col min="3081" max="3081" width="13.33203125" customWidth="1"/>
    <col min="3329" max="3329" width="23.5" customWidth="1"/>
    <col min="3330" max="3330" width="15.33203125" customWidth="1"/>
    <col min="3331" max="3331" width="14.6640625" customWidth="1"/>
    <col min="3332" max="3332" width="14.33203125" customWidth="1"/>
    <col min="3333" max="3333" width="17.6640625" customWidth="1"/>
    <col min="3334" max="3334" width="18.6640625" customWidth="1"/>
    <col min="3335" max="3335" width="11.83203125" customWidth="1"/>
    <col min="3336" max="3336" width="15" customWidth="1"/>
    <col min="3337" max="3337" width="13.33203125" customWidth="1"/>
    <col min="3585" max="3585" width="23.5" customWidth="1"/>
    <col min="3586" max="3586" width="15.33203125" customWidth="1"/>
    <col min="3587" max="3587" width="14.6640625" customWidth="1"/>
    <col min="3588" max="3588" width="14.33203125" customWidth="1"/>
    <col min="3589" max="3589" width="17.6640625" customWidth="1"/>
    <col min="3590" max="3590" width="18.6640625" customWidth="1"/>
    <col min="3591" max="3591" width="11.83203125" customWidth="1"/>
    <col min="3592" max="3592" width="15" customWidth="1"/>
    <col min="3593" max="3593" width="13.33203125" customWidth="1"/>
    <col min="3841" max="3841" width="23.5" customWidth="1"/>
    <col min="3842" max="3842" width="15.33203125" customWidth="1"/>
    <col min="3843" max="3843" width="14.6640625" customWidth="1"/>
    <col min="3844" max="3844" width="14.33203125" customWidth="1"/>
    <col min="3845" max="3845" width="17.6640625" customWidth="1"/>
    <col min="3846" max="3846" width="18.6640625" customWidth="1"/>
    <col min="3847" max="3847" width="11.83203125" customWidth="1"/>
    <col min="3848" max="3848" width="15" customWidth="1"/>
    <col min="3849" max="3849" width="13.33203125" customWidth="1"/>
    <col min="4097" max="4097" width="23.5" customWidth="1"/>
    <col min="4098" max="4098" width="15.33203125" customWidth="1"/>
    <col min="4099" max="4099" width="14.6640625" customWidth="1"/>
    <col min="4100" max="4100" width="14.33203125" customWidth="1"/>
    <col min="4101" max="4101" width="17.6640625" customWidth="1"/>
    <col min="4102" max="4102" width="18.6640625" customWidth="1"/>
    <col min="4103" max="4103" width="11.83203125" customWidth="1"/>
    <col min="4104" max="4104" width="15" customWidth="1"/>
    <col min="4105" max="4105" width="13.33203125" customWidth="1"/>
    <col min="4353" max="4353" width="23.5" customWidth="1"/>
    <col min="4354" max="4354" width="15.33203125" customWidth="1"/>
    <col min="4355" max="4355" width="14.6640625" customWidth="1"/>
    <col min="4356" max="4356" width="14.33203125" customWidth="1"/>
    <col min="4357" max="4357" width="17.6640625" customWidth="1"/>
    <col min="4358" max="4358" width="18.6640625" customWidth="1"/>
    <col min="4359" max="4359" width="11.83203125" customWidth="1"/>
    <col min="4360" max="4360" width="15" customWidth="1"/>
    <col min="4361" max="4361" width="13.33203125" customWidth="1"/>
    <col min="4609" max="4609" width="23.5" customWidth="1"/>
    <col min="4610" max="4610" width="15.33203125" customWidth="1"/>
    <col min="4611" max="4611" width="14.6640625" customWidth="1"/>
    <col min="4612" max="4612" width="14.33203125" customWidth="1"/>
    <col min="4613" max="4613" width="17.6640625" customWidth="1"/>
    <col min="4614" max="4614" width="18.6640625" customWidth="1"/>
    <col min="4615" max="4615" width="11.83203125" customWidth="1"/>
    <col min="4616" max="4616" width="15" customWidth="1"/>
    <col min="4617" max="4617" width="13.33203125" customWidth="1"/>
    <col min="4865" max="4865" width="23.5" customWidth="1"/>
    <col min="4866" max="4866" width="15.33203125" customWidth="1"/>
    <col min="4867" max="4867" width="14.6640625" customWidth="1"/>
    <col min="4868" max="4868" width="14.33203125" customWidth="1"/>
    <col min="4869" max="4869" width="17.6640625" customWidth="1"/>
    <col min="4870" max="4870" width="18.6640625" customWidth="1"/>
    <col min="4871" max="4871" width="11.83203125" customWidth="1"/>
    <col min="4872" max="4872" width="15" customWidth="1"/>
    <col min="4873" max="4873" width="13.33203125" customWidth="1"/>
    <col min="5121" max="5121" width="23.5" customWidth="1"/>
    <col min="5122" max="5122" width="15.33203125" customWidth="1"/>
    <col min="5123" max="5123" width="14.6640625" customWidth="1"/>
    <col min="5124" max="5124" width="14.33203125" customWidth="1"/>
    <col min="5125" max="5125" width="17.6640625" customWidth="1"/>
    <col min="5126" max="5126" width="18.6640625" customWidth="1"/>
    <col min="5127" max="5127" width="11.83203125" customWidth="1"/>
    <col min="5128" max="5128" width="15" customWidth="1"/>
    <col min="5129" max="5129" width="13.33203125" customWidth="1"/>
    <col min="5377" max="5377" width="23.5" customWidth="1"/>
    <col min="5378" max="5378" width="15.33203125" customWidth="1"/>
    <col min="5379" max="5379" width="14.6640625" customWidth="1"/>
    <col min="5380" max="5380" width="14.33203125" customWidth="1"/>
    <col min="5381" max="5381" width="17.6640625" customWidth="1"/>
    <col min="5382" max="5382" width="18.6640625" customWidth="1"/>
    <col min="5383" max="5383" width="11.83203125" customWidth="1"/>
    <col min="5384" max="5384" width="15" customWidth="1"/>
    <col min="5385" max="5385" width="13.33203125" customWidth="1"/>
    <col min="5633" max="5633" width="23.5" customWidth="1"/>
    <col min="5634" max="5634" width="15.33203125" customWidth="1"/>
    <col min="5635" max="5635" width="14.6640625" customWidth="1"/>
    <col min="5636" max="5636" width="14.33203125" customWidth="1"/>
    <col min="5637" max="5637" width="17.6640625" customWidth="1"/>
    <col min="5638" max="5638" width="18.6640625" customWidth="1"/>
    <col min="5639" max="5639" width="11.83203125" customWidth="1"/>
    <col min="5640" max="5640" width="15" customWidth="1"/>
    <col min="5641" max="5641" width="13.33203125" customWidth="1"/>
    <col min="5889" max="5889" width="23.5" customWidth="1"/>
    <col min="5890" max="5890" width="15.33203125" customWidth="1"/>
    <col min="5891" max="5891" width="14.6640625" customWidth="1"/>
    <col min="5892" max="5892" width="14.33203125" customWidth="1"/>
    <col min="5893" max="5893" width="17.6640625" customWidth="1"/>
    <col min="5894" max="5894" width="18.6640625" customWidth="1"/>
    <col min="5895" max="5895" width="11.83203125" customWidth="1"/>
    <col min="5896" max="5896" width="15" customWidth="1"/>
    <col min="5897" max="5897" width="13.33203125" customWidth="1"/>
    <col min="6145" max="6145" width="23.5" customWidth="1"/>
    <col min="6146" max="6146" width="15.33203125" customWidth="1"/>
    <col min="6147" max="6147" width="14.6640625" customWidth="1"/>
    <col min="6148" max="6148" width="14.33203125" customWidth="1"/>
    <col min="6149" max="6149" width="17.6640625" customWidth="1"/>
    <col min="6150" max="6150" width="18.6640625" customWidth="1"/>
    <col min="6151" max="6151" width="11.83203125" customWidth="1"/>
    <col min="6152" max="6152" width="15" customWidth="1"/>
    <col min="6153" max="6153" width="13.33203125" customWidth="1"/>
    <col min="6401" max="6401" width="23.5" customWidth="1"/>
    <col min="6402" max="6402" width="15.33203125" customWidth="1"/>
    <col min="6403" max="6403" width="14.6640625" customWidth="1"/>
    <col min="6404" max="6404" width="14.33203125" customWidth="1"/>
    <col min="6405" max="6405" width="17.6640625" customWidth="1"/>
    <col min="6406" max="6406" width="18.6640625" customWidth="1"/>
    <col min="6407" max="6407" width="11.83203125" customWidth="1"/>
    <col min="6408" max="6408" width="15" customWidth="1"/>
    <col min="6409" max="6409" width="13.33203125" customWidth="1"/>
    <col min="6657" max="6657" width="23.5" customWidth="1"/>
    <col min="6658" max="6658" width="15.33203125" customWidth="1"/>
    <col min="6659" max="6659" width="14.6640625" customWidth="1"/>
    <col min="6660" max="6660" width="14.33203125" customWidth="1"/>
    <col min="6661" max="6661" width="17.6640625" customWidth="1"/>
    <col min="6662" max="6662" width="18.6640625" customWidth="1"/>
    <col min="6663" max="6663" width="11.83203125" customWidth="1"/>
    <col min="6664" max="6664" width="15" customWidth="1"/>
    <col min="6665" max="6665" width="13.33203125" customWidth="1"/>
    <col min="6913" max="6913" width="23.5" customWidth="1"/>
    <col min="6914" max="6914" width="15.33203125" customWidth="1"/>
    <col min="6915" max="6915" width="14.6640625" customWidth="1"/>
    <col min="6916" max="6916" width="14.33203125" customWidth="1"/>
    <col min="6917" max="6917" width="17.6640625" customWidth="1"/>
    <col min="6918" max="6918" width="18.6640625" customWidth="1"/>
    <col min="6919" max="6919" width="11.83203125" customWidth="1"/>
    <col min="6920" max="6920" width="15" customWidth="1"/>
    <col min="6921" max="6921" width="13.33203125" customWidth="1"/>
    <col min="7169" max="7169" width="23.5" customWidth="1"/>
    <col min="7170" max="7170" width="15.33203125" customWidth="1"/>
    <col min="7171" max="7171" width="14.6640625" customWidth="1"/>
    <col min="7172" max="7172" width="14.33203125" customWidth="1"/>
    <col min="7173" max="7173" width="17.6640625" customWidth="1"/>
    <col min="7174" max="7174" width="18.6640625" customWidth="1"/>
    <col min="7175" max="7175" width="11.83203125" customWidth="1"/>
    <col min="7176" max="7176" width="15" customWidth="1"/>
    <col min="7177" max="7177" width="13.33203125" customWidth="1"/>
    <col min="7425" max="7425" width="23.5" customWidth="1"/>
    <col min="7426" max="7426" width="15.33203125" customWidth="1"/>
    <col min="7427" max="7427" width="14.6640625" customWidth="1"/>
    <col min="7428" max="7428" width="14.33203125" customWidth="1"/>
    <col min="7429" max="7429" width="17.6640625" customWidth="1"/>
    <col min="7430" max="7430" width="18.6640625" customWidth="1"/>
    <col min="7431" max="7431" width="11.83203125" customWidth="1"/>
    <col min="7432" max="7432" width="15" customWidth="1"/>
    <col min="7433" max="7433" width="13.33203125" customWidth="1"/>
    <col min="7681" max="7681" width="23.5" customWidth="1"/>
    <col min="7682" max="7682" width="15.33203125" customWidth="1"/>
    <col min="7683" max="7683" width="14.6640625" customWidth="1"/>
    <col min="7684" max="7684" width="14.33203125" customWidth="1"/>
    <col min="7685" max="7685" width="17.6640625" customWidth="1"/>
    <col min="7686" max="7686" width="18.6640625" customWidth="1"/>
    <col min="7687" max="7687" width="11.83203125" customWidth="1"/>
    <col min="7688" max="7688" width="15" customWidth="1"/>
    <col min="7689" max="7689" width="13.33203125" customWidth="1"/>
    <col min="7937" max="7937" width="23.5" customWidth="1"/>
    <col min="7938" max="7938" width="15.33203125" customWidth="1"/>
    <col min="7939" max="7939" width="14.6640625" customWidth="1"/>
    <col min="7940" max="7940" width="14.33203125" customWidth="1"/>
    <col min="7941" max="7941" width="17.6640625" customWidth="1"/>
    <col min="7942" max="7942" width="18.6640625" customWidth="1"/>
    <col min="7943" max="7943" width="11.83203125" customWidth="1"/>
    <col min="7944" max="7944" width="15" customWidth="1"/>
    <col min="7945" max="7945" width="13.33203125" customWidth="1"/>
    <col min="8193" max="8193" width="23.5" customWidth="1"/>
    <col min="8194" max="8194" width="15.33203125" customWidth="1"/>
    <col min="8195" max="8195" width="14.6640625" customWidth="1"/>
    <col min="8196" max="8196" width="14.33203125" customWidth="1"/>
    <col min="8197" max="8197" width="17.6640625" customWidth="1"/>
    <col min="8198" max="8198" width="18.6640625" customWidth="1"/>
    <col min="8199" max="8199" width="11.83203125" customWidth="1"/>
    <col min="8200" max="8200" width="15" customWidth="1"/>
    <col min="8201" max="8201" width="13.33203125" customWidth="1"/>
    <col min="8449" max="8449" width="23.5" customWidth="1"/>
    <col min="8450" max="8450" width="15.33203125" customWidth="1"/>
    <col min="8451" max="8451" width="14.6640625" customWidth="1"/>
    <col min="8452" max="8452" width="14.33203125" customWidth="1"/>
    <col min="8453" max="8453" width="17.6640625" customWidth="1"/>
    <col min="8454" max="8454" width="18.6640625" customWidth="1"/>
    <col min="8455" max="8455" width="11.83203125" customWidth="1"/>
    <col min="8456" max="8456" width="15" customWidth="1"/>
    <col min="8457" max="8457" width="13.33203125" customWidth="1"/>
    <col min="8705" max="8705" width="23.5" customWidth="1"/>
    <col min="8706" max="8706" width="15.33203125" customWidth="1"/>
    <col min="8707" max="8707" width="14.6640625" customWidth="1"/>
    <col min="8708" max="8708" width="14.33203125" customWidth="1"/>
    <col min="8709" max="8709" width="17.6640625" customWidth="1"/>
    <col min="8710" max="8710" width="18.6640625" customWidth="1"/>
    <col min="8711" max="8711" width="11.83203125" customWidth="1"/>
    <col min="8712" max="8712" width="15" customWidth="1"/>
    <col min="8713" max="8713" width="13.33203125" customWidth="1"/>
    <col min="8961" max="8961" width="23.5" customWidth="1"/>
    <col min="8962" max="8962" width="15.33203125" customWidth="1"/>
    <col min="8963" max="8963" width="14.6640625" customWidth="1"/>
    <col min="8964" max="8964" width="14.33203125" customWidth="1"/>
    <col min="8965" max="8965" width="17.6640625" customWidth="1"/>
    <col min="8966" max="8966" width="18.6640625" customWidth="1"/>
    <col min="8967" max="8967" width="11.83203125" customWidth="1"/>
    <col min="8968" max="8968" width="15" customWidth="1"/>
    <col min="8969" max="8969" width="13.33203125" customWidth="1"/>
    <col min="9217" max="9217" width="23.5" customWidth="1"/>
    <col min="9218" max="9218" width="15.33203125" customWidth="1"/>
    <col min="9219" max="9219" width="14.6640625" customWidth="1"/>
    <col min="9220" max="9220" width="14.33203125" customWidth="1"/>
    <col min="9221" max="9221" width="17.6640625" customWidth="1"/>
    <col min="9222" max="9222" width="18.6640625" customWidth="1"/>
    <col min="9223" max="9223" width="11.83203125" customWidth="1"/>
    <col min="9224" max="9224" width="15" customWidth="1"/>
    <col min="9225" max="9225" width="13.33203125" customWidth="1"/>
    <col min="9473" max="9473" width="23.5" customWidth="1"/>
    <col min="9474" max="9474" width="15.33203125" customWidth="1"/>
    <col min="9475" max="9475" width="14.6640625" customWidth="1"/>
    <col min="9476" max="9476" width="14.33203125" customWidth="1"/>
    <col min="9477" max="9477" width="17.6640625" customWidth="1"/>
    <col min="9478" max="9478" width="18.6640625" customWidth="1"/>
    <col min="9479" max="9479" width="11.83203125" customWidth="1"/>
    <col min="9480" max="9480" width="15" customWidth="1"/>
    <col min="9481" max="9481" width="13.33203125" customWidth="1"/>
    <col min="9729" max="9729" width="23.5" customWidth="1"/>
    <col min="9730" max="9730" width="15.33203125" customWidth="1"/>
    <col min="9731" max="9731" width="14.6640625" customWidth="1"/>
    <col min="9732" max="9732" width="14.33203125" customWidth="1"/>
    <col min="9733" max="9733" width="17.6640625" customWidth="1"/>
    <col min="9734" max="9734" width="18.6640625" customWidth="1"/>
    <col min="9735" max="9735" width="11.83203125" customWidth="1"/>
    <col min="9736" max="9736" width="15" customWidth="1"/>
    <col min="9737" max="9737" width="13.33203125" customWidth="1"/>
    <col min="9985" max="9985" width="23.5" customWidth="1"/>
    <col min="9986" max="9986" width="15.33203125" customWidth="1"/>
    <col min="9987" max="9987" width="14.6640625" customWidth="1"/>
    <col min="9988" max="9988" width="14.33203125" customWidth="1"/>
    <col min="9989" max="9989" width="17.6640625" customWidth="1"/>
    <col min="9990" max="9990" width="18.6640625" customWidth="1"/>
    <col min="9991" max="9991" width="11.83203125" customWidth="1"/>
    <col min="9992" max="9992" width="15" customWidth="1"/>
    <col min="9993" max="9993" width="13.33203125" customWidth="1"/>
    <col min="10241" max="10241" width="23.5" customWidth="1"/>
    <col min="10242" max="10242" width="15.33203125" customWidth="1"/>
    <col min="10243" max="10243" width="14.6640625" customWidth="1"/>
    <col min="10244" max="10244" width="14.33203125" customWidth="1"/>
    <col min="10245" max="10245" width="17.6640625" customWidth="1"/>
    <col min="10246" max="10246" width="18.6640625" customWidth="1"/>
    <col min="10247" max="10247" width="11.83203125" customWidth="1"/>
    <col min="10248" max="10248" width="15" customWidth="1"/>
    <col min="10249" max="10249" width="13.33203125" customWidth="1"/>
    <col min="10497" max="10497" width="23.5" customWidth="1"/>
    <col min="10498" max="10498" width="15.33203125" customWidth="1"/>
    <col min="10499" max="10499" width="14.6640625" customWidth="1"/>
    <col min="10500" max="10500" width="14.33203125" customWidth="1"/>
    <col min="10501" max="10501" width="17.6640625" customWidth="1"/>
    <col min="10502" max="10502" width="18.6640625" customWidth="1"/>
    <col min="10503" max="10503" width="11.83203125" customWidth="1"/>
    <col min="10504" max="10504" width="15" customWidth="1"/>
    <col min="10505" max="10505" width="13.33203125" customWidth="1"/>
    <col min="10753" max="10753" width="23.5" customWidth="1"/>
    <col min="10754" max="10754" width="15.33203125" customWidth="1"/>
    <col min="10755" max="10755" width="14.6640625" customWidth="1"/>
    <col min="10756" max="10756" width="14.33203125" customWidth="1"/>
    <col min="10757" max="10757" width="17.6640625" customWidth="1"/>
    <col min="10758" max="10758" width="18.6640625" customWidth="1"/>
    <col min="10759" max="10759" width="11.83203125" customWidth="1"/>
    <col min="10760" max="10760" width="15" customWidth="1"/>
    <col min="10761" max="10761" width="13.33203125" customWidth="1"/>
    <col min="11009" max="11009" width="23.5" customWidth="1"/>
    <col min="11010" max="11010" width="15.33203125" customWidth="1"/>
    <col min="11011" max="11011" width="14.6640625" customWidth="1"/>
    <col min="11012" max="11012" width="14.33203125" customWidth="1"/>
    <col min="11013" max="11013" width="17.6640625" customWidth="1"/>
    <col min="11014" max="11014" width="18.6640625" customWidth="1"/>
    <col min="11015" max="11015" width="11.83203125" customWidth="1"/>
    <col min="11016" max="11016" width="15" customWidth="1"/>
    <col min="11017" max="11017" width="13.33203125" customWidth="1"/>
    <col min="11265" max="11265" width="23.5" customWidth="1"/>
    <col min="11266" max="11266" width="15.33203125" customWidth="1"/>
    <col min="11267" max="11267" width="14.6640625" customWidth="1"/>
    <col min="11268" max="11268" width="14.33203125" customWidth="1"/>
    <col min="11269" max="11269" width="17.6640625" customWidth="1"/>
    <col min="11270" max="11270" width="18.6640625" customWidth="1"/>
    <col min="11271" max="11271" width="11.83203125" customWidth="1"/>
    <col min="11272" max="11272" width="15" customWidth="1"/>
    <col min="11273" max="11273" width="13.33203125" customWidth="1"/>
    <col min="11521" max="11521" width="23.5" customWidth="1"/>
    <col min="11522" max="11522" width="15.33203125" customWidth="1"/>
    <col min="11523" max="11523" width="14.6640625" customWidth="1"/>
    <col min="11524" max="11524" width="14.33203125" customWidth="1"/>
    <col min="11525" max="11525" width="17.6640625" customWidth="1"/>
    <col min="11526" max="11526" width="18.6640625" customWidth="1"/>
    <col min="11527" max="11527" width="11.83203125" customWidth="1"/>
    <col min="11528" max="11528" width="15" customWidth="1"/>
    <col min="11529" max="11529" width="13.33203125" customWidth="1"/>
    <col min="11777" max="11777" width="23.5" customWidth="1"/>
    <col min="11778" max="11778" width="15.33203125" customWidth="1"/>
    <col min="11779" max="11779" width="14.6640625" customWidth="1"/>
    <col min="11780" max="11780" width="14.33203125" customWidth="1"/>
    <col min="11781" max="11781" width="17.6640625" customWidth="1"/>
    <col min="11782" max="11782" width="18.6640625" customWidth="1"/>
    <col min="11783" max="11783" width="11.83203125" customWidth="1"/>
    <col min="11784" max="11784" width="15" customWidth="1"/>
    <col min="11785" max="11785" width="13.33203125" customWidth="1"/>
    <col min="12033" max="12033" width="23.5" customWidth="1"/>
    <col min="12034" max="12034" width="15.33203125" customWidth="1"/>
    <col min="12035" max="12035" width="14.6640625" customWidth="1"/>
    <col min="12036" max="12036" width="14.33203125" customWidth="1"/>
    <col min="12037" max="12037" width="17.6640625" customWidth="1"/>
    <col min="12038" max="12038" width="18.6640625" customWidth="1"/>
    <col min="12039" max="12039" width="11.83203125" customWidth="1"/>
    <col min="12040" max="12040" width="15" customWidth="1"/>
    <col min="12041" max="12041" width="13.33203125" customWidth="1"/>
    <col min="12289" max="12289" width="23.5" customWidth="1"/>
    <col min="12290" max="12290" width="15.33203125" customWidth="1"/>
    <col min="12291" max="12291" width="14.6640625" customWidth="1"/>
    <col min="12292" max="12292" width="14.33203125" customWidth="1"/>
    <col min="12293" max="12293" width="17.6640625" customWidth="1"/>
    <col min="12294" max="12294" width="18.6640625" customWidth="1"/>
    <col min="12295" max="12295" width="11.83203125" customWidth="1"/>
    <col min="12296" max="12296" width="15" customWidth="1"/>
    <col min="12297" max="12297" width="13.33203125" customWidth="1"/>
    <col min="12545" max="12545" width="23.5" customWidth="1"/>
    <col min="12546" max="12546" width="15.33203125" customWidth="1"/>
    <col min="12547" max="12547" width="14.6640625" customWidth="1"/>
    <col min="12548" max="12548" width="14.33203125" customWidth="1"/>
    <col min="12549" max="12549" width="17.6640625" customWidth="1"/>
    <col min="12550" max="12550" width="18.6640625" customWidth="1"/>
    <col min="12551" max="12551" width="11.83203125" customWidth="1"/>
    <col min="12552" max="12552" width="15" customWidth="1"/>
    <col min="12553" max="12553" width="13.33203125" customWidth="1"/>
    <col min="12801" max="12801" width="23.5" customWidth="1"/>
    <col min="12802" max="12802" width="15.33203125" customWidth="1"/>
    <col min="12803" max="12803" width="14.6640625" customWidth="1"/>
    <col min="12804" max="12804" width="14.33203125" customWidth="1"/>
    <col min="12805" max="12805" width="17.6640625" customWidth="1"/>
    <col min="12806" max="12806" width="18.6640625" customWidth="1"/>
    <col min="12807" max="12807" width="11.83203125" customWidth="1"/>
    <col min="12808" max="12808" width="15" customWidth="1"/>
    <col min="12809" max="12809" width="13.33203125" customWidth="1"/>
    <col min="13057" max="13057" width="23.5" customWidth="1"/>
    <col min="13058" max="13058" width="15.33203125" customWidth="1"/>
    <col min="13059" max="13059" width="14.6640625" customWidth="1"/>
    <col min="13060" max="13060" width="14.33203125" customWidth="1"/>
    <col min="13061" max="13061" width="17.6640625" customWidth="1"/>
    <col min="13062" max="13062" width="18.6640625" customWidth="1"/>
    <col min="13063" max="13063" width="11.83203125" customWidth="1"/>
    <col min="13064" max="13064" width="15" customWidth="1"/>
    <col min="13065" max="13065" width="13.33203125" customWidth="1"/>
    <col min="13313" max="13313" width="23.5" customWidth="1"/>
    <col min="13314" max="13314" width="15.33203125" customWidth="1"/>
    <col min="13315" max="13315" width="14.6640625" customWidth="1"/>
    <col min="13316" max="13316" width="14.33203125" customWidth="1"/>
    <col min="13317" max="13317" width="17.6640625" customWidth="1"/>
    <col min="13318" max="13318" width="18.6640625" customWidth="1"/>
    <col min="13319" max="13319" width="11.83203125" customWidth="1"/>
    <col min="13320" max="13320" width="15" customWidth="1"/>
    <col min="13321" max="13321" width="13.33203125" customWidth="1"/>
    <col min="13569" max="13569" width="23.5" customWidth="1"/>
    <col min="13570" max="13570" width="15.33203125" customWidth="1"/>
    <col min="13571" max="13571" width="14.6640625" customWidth="1"/>
    <col min="13572" max="13572" width="14.33203125" customWidth="1"/>
    <col min="13573" max="13573" width="17.6640625" customWidth="1"/>
    <col min="13574" max="13574" width="18.6640625" customWidth="1"/>
    <col min="13575" max="13575" width="11.83203125" customWidth="1"/>
    <col min="13576" max="13576" width="15" customWidth="1"/>
    <col min="13577" max="13577" width="13.33203125" customWidth="1"/>
    <col min="13825" max="13825" width="23.5" customWidth="1"/>
    <col min="13826" max="13826" width="15.33203125" customWidth="1"/>
    <col min="13827" max="13827" width="14.6640625" customWidth="1"/>
    <col min="13828" max="13828" width="14.33203125" customWidth="1"/>
    <col min="13829" max="13829" width="17.6640625" customWidth="1"/>
    <col min="13830" max="13830" width="18.6640625" customWidth="1"/>
    <col min="13831" max="13831" width="11.83203125" customWidth="1"/>
    <col min="13832" max="13832" width="15" customWidth="1"/>
    <col min="13833" max="13833" width="13.33203125" customWidth="1"/>
    <col min="14081" max="14081" width="23.5" customWidth="1"/>
    <col min="14082" max="14082" width="15.33203125" customWidth="1"/>
    <col min="14083" max="14083" width="14.6640625" customWidth="1"/>
    <col min="14084" max="14084" width="14.33203125" customWidth="1"/>
    <col min="14085" max="14085" width="17.6640625" customWidth="1"/>
    <col min="14086" max="14086" width="18.6640625" customWidth="1"/>
    <col min="14087" max="14087" width="11.83203125" customWidth="1"/>
    <col min="14088" max="14088" width="15" customWidth="1"/>
    <col min="14089" max="14089" width="13.33203125" customWidth="1"/>
    <col min="14337" max="14337" width="23.5" customWidth="1"/>
    <col min="14338" max="14338" width="15.33203125" customWidth="1"/>
    <col min="14339" max="14339" width="14.6640625" customWidth="1"/>
    <col min="14340" max="14340" width="14.33203125" customWidth="1"/>
    <col min="14341" max="14341" width="17.6640625" customWidth="1"/>
    <col min="14342" max="14342" width="18.6640625" customWidth="1"/>
    <col min="14343" max="14343" width="11.83203125" customWidth="1"/>
    <col min="14344" max="14344" width="15" customWidth="1"/>
    <col min="14345" max="14345" width="13.33203125" customWidth="1"/>
    <col min="14593" max="14593" width="23.5" customWidth="1"/>
    <col min="14594" max="14594" width="15.33203125" customWidth="1"/>
    <col min="14595" max="14595" width="14.6640625" customWidth="1"/>
    <col min="14596" max="14596" width="14.33203125" customWidth="1"/>
    <col min="14597" max="14597" width="17.6640625" customWidth="1"/>
    <col min="14598" max="14598" width="18.6640625" customWidth="1"/>
    <col min="14599" max="14599" width="11.83203125" customWidth="1"/>
    <col min="14600" max="14600" width="15" customWidth="1"/>
    <col min="14601" max="14601" width="13.33203125" customWidth="1"/>
    <col min="14849" max="14849" width="23.5" customWidth="1"/>
    <col min="14850" max="14850" width="15.33203125" customWidth="1"/>
    <col min="14851" max="14851" width="14.6640625" customWidth="1"/>
    <col min="14852" max="14852" width="14.33203125" customWidth="1"/>
    <col min="14853" max="14853" width="17.6640625" customWidth="1"/>
    <col min="14854" max="14854" width="18.6640625" customWidth="1"/>
    <col min="14855" max="14855" width="11.83203125" customWidth="1"/>
    <col min="14856" max="14856" width="15" customWidth="1"/>
    <col min="14857" max="14857" width="13.33203125" customWidth="1"/>
    <col min="15105" max="15105" width="23.5" customWidth="1"/>
    <col min="15106" max="15106" width="15.33203125" customWidth="1"/>
    <col min="15107" max="15107" width="14.6640625" customWidth="1"/>
    <col min="15108" max="15108" width="14.33203125" customWidth="1"/>
    <col min="15109" max="15109" width="17.6640625" customWidth="1"/>
    <col min="15110" max="15110" width="18.6640625" customWidth="1"/>
    <col min="15111" max="15111" width="11.83203125" customWidth="1"/>
    <col min="15112" max="15112" width="15" customWidth="1"/>
    <col min="15113" max="15113" width="13.33203125" customWidth="1"/>
    <col min="15361" max="15361" width="23.5" customWidth="1"/>
    <col min="15362" max="15362" width="15.33203125" customWidth="1"/>
    <col min="15363" max="15363" width="14.6640625" customWidth="1"/>
    <col min="15364" max="15364" width="14.33203125" customWidth="1"/>
    <col min="15365" max="15365" width="17.6640625" customWidth="1"/>
    <col min="15366" max="15366" width="18.6640625" customWidth="1"/>
    <col min="15367" max="15367" width="11.83203125" customWidth="1"/>
    <col min="15368" max="15368" width="15" customWidth="1"/>
    <col min="15369" max="15369" width="13.33203125" customWidth="1"/>
    <col min="15617" max="15617" width="23.5" customWidth="1"/>
    <col min="15618" max="15618" width="15.33203125" customWidth="1"/>
    <col min="15619" max="15619" width="14.6640625" customWidth="1"/>
    <col min="15620" max="15620" width="14.33203125" customWidth="1"/>
    <col min="15621" max="15621" width="17.6640625" customWidth="1"/>
    <col min="15622" max="15622" width="18.6640625" customWidth="1"/>
    <col min="15623" max="15623" width="11.83203125" customWidth="1"/>
    <col min="15624" max="15624" width="15" customWidth="1"/>
    <col min="15625" max="15625" width="13.33203125" customWidth="1"/>
    <col min="15873" max="15873" width="23.5" customWidth="1"/>
    <col min="15874" max="15874" width="15.33203125" customWidth="1"/>
    <col min="15875" max="15875" width="14.6640625" customWidth="1"/>
    <col min="15876" max="15876" width="14.33203125" customWidth="1"/>
    <col min="15877" max="15877" width="17.6640625" customWidth="1"/>
    <col min="15878" max="15878" width="18.6640625" customWidth="1"/>
    <col min="15879" max="15879" width="11.83203125" customWidth="1"/>
    <col min="15880" max="15880" width="15" customWidth="1"/>
    <col min="15881" max="15881" width="13.33203125" customWidth="1"/>
    <col min="16129" max="16129" width="23.5" customWidth="1"/>
    <col min="16130" max="16130" width="15.33203125" customWidth="1"/>
    <col min="16131" max="16131" width="14.6640625" customWidth="1"/>
    <col min="16132" max="16132" width="14.33203125" customWidth="1"/>
    <col min="16133" max="16133" width="17.6640625" customWidth="1"/>
    <col min="16134" max="16134" width="18.6640625" customWidth="1"/>
    <col min="16135" max="16135" width="11.83203125" customWidth="1"/>
    <col min="16136" max="16136" width="15" customWidth="1"/>
    <col min="16137" max="16137" width="13.33203125" customWidth="1"/>
  </cols>
  <sheetData>
    <row r="1" spans="1:10" ht="16" x14ac:dyDescent="0.2">
      <c r="A1" s="115" t="s">
        <v>0</v>
      </c>
      <c r="B1" s="115"/>
      <c r="C1" s="115"/>
      <c r="D1" s="115"/>
      <c r="E1" s="115"/>
      <c r="F1" s="115"/>
      <c r="G1" s="115"/>
      <c r="H1" s="115"/>
    </row>
    <row r="2" spans="1:10" ht="16" x14ac:dyDescent="0.2">
      <c r="A2" s="116" t="s">
        <v>1</v>
      </c>
      <c r="B2" s="116"/>
      <c r="C2" s="116"/>
      <c r="D2" s="116"/>
      <c r="E2" s="116"/>
      <c r="F2" s="116"/>
      <c r="G2" s="116"/>
      <c r="H2" s="116"/>
    </row>
    <row r="3" spans="1:10" ht="14.25" customHeight="1" x14ac:dyDescent="0.2">
      <c r="A3" s="116" t="s">
        <v>63</v>
      </c>
      <c r="B3" s="116"/>
      <c r="C3" s="116"/>
      <c r="D3" s="116"/>
      <c r="E3" s="116"/>
      <c r="F3" s="116"/>
      <c r="G3" s="116"/>
      <c r="H3" s="116"/>
    </row>
    <row r="4" spans="1:10" ht="14.25" customHeight="1" x14ac:dyDescent="0.2">
      <c r="A4" s="1" t="s">
        <v>2</v>
      </c>
      <c r="B4" s="2"/>
      <c r="C4" s="2"/>
      <c r="D4" s="2"/>
      <c r="E4" s="2"/>
      <c r="F4" s="2"/>
      <c r="G4" s="2"/>
      <c r="H4" s="2"/>
    </row>
    <row r="5" spans="1:10" s="3" customFormat="1" ht="45" customHeight="1" x14ac:dyDescent="0.2">
      <c r="A5" s="117" t="s">
        <v>74</v>
      </c>
      <c r="B5" s="117"/>
      <c r="C5" s="117"/>
      <c r="D5" s="117"/>
      <c r="E5" s="117"/>
      <c r="F5" s="117"/>
      <c r="G5" s="117"/>
      <c r="H5" s="117"/>
    </row>
    <row r="6" spans="1:10" x14ac:dyDescent="0.2">
      <c r="A6" s="118" t="s">
        <v>64</v>
      </c>
      <c r="B6" s="118"/>
      <c r="C6" s="118"/>
      <c r="D6" s="118"/>
      <c r="E6" s="118"/>
      <c r="F6" s="118"/>
    </row>
    <row r="7" spans="1:10" ht="27.75" customHeight="1" x14ac:dyDescent="0.2">
      <c r="A7" s="4" t="s">
        <v>3</v>
      </c>
      <c r="B7" s="5" t="s">
        <v>4</v>
      </c>
      <c r="C7" s="6" t="s">
        <v>65</v>
      </c>
      <c r="D7" s="6" t="s">
        <v>5</v>
      </c>
      <c r="E7" s="6" t="s">
        <v>58</v>
      </c>
      <c r="F7" s="7" t="s">
        <v>66</v>
      </c>
    </row>
    <row r="8" spans="1:10" ht="16" x14ac:dyDescent="0.2">
      <c r="A8" s="8"/>
      <c r="B8" s="9" t="s">
        <v>6</v>
      </c>
      <c r="C8" s="9" t="s">
        <v>6</v>
      </c>
      <c r="D8" s="9" t="s">
        <v>6</v>
      </c>
      <c r="E8" s="9" t="s">
        <v>6</v>
      </c>
      <c r="F8" s="9" t="s">
        <v>6</v>
      </c>
      <c r="J8" t="s">
        <v>3</v>
      </c>
    </row>
    <row r="9" spans="1:10" ht="18" x14ac:dyDescent="0.2">
      <c r="A9" s="10" t="s">
        <v>7</v>
      </c>
      <c r="B9" s="11">
        <v>580.55700000000002</v>
      </c>
      <c r="C9" s="11">
        <v>281.25400000000002</v>
      </c>
      <c r="D9" s="11">
        <f>C9-B9</f>
        <v>-299.303</v>
      </c>
      <c r="E9" s="11">
        <v>399.65199999999999</v>
      </c>
      <c r="F9" s="11">
        <f t="shared" ref="F9:F14" si="0">C9-E9</f>
        <v>-118.39799999999997</v>
      </c>
    </row>
    <row r="10" spans="1:10" ht="18" x14ac:dyDescent="0.2">
      <c r="A10" s="10" t="s">
        <v>8</v>
      </c>
      <c r="B10" s="12">
        <v>470.387</v>
      </c>
      <c r="C10" s="12">
        <v>308.69799999999998</v>
      </c>
      <c r="D10" s="11">
        <f>C10-B10</f>
        <v>-161.68900000000002</v>
      </c>
      <c r="E10" s="12">
        <v>226.494</v>
      </c>
      <c r="F10" s="11">
        <f t="shared" si="0"/>
        <v>82.203999999999979</v>
      </c>
    </row>
    <row r="11" spans="1:10" ht="16.5" customHeight="1" x14ac:dyDescent="0.25">
      <c r="A11" s="13" t="s">
        <v>9</v>
      </c>
      <c r="B11" s="14">
        <f>SUM(B9:B10)</f>
        <v>1050.944</v>
      </c>
      <c r="C11" s="14">
        <f>SUM(C9:C10)</f>
        <v>589.952</v>
      </c>
      <c r="D11" s="11">
        <f>C11-B11</f>
        <v>-460.99199999999996</v>
      </c>
      <c r="E11" s="14">
        <f>SUM(E9:E10)</f>
        <v>626.14599999999996</v>
      </c>
      <c r="F11" s="11">
        <f t="shared" si="0"/>
        <v>-36.19399999999996</v>
      </c>
    </row>
    <row r="12" spans="1:10" ht="16.5" customHeight="1" x14ac:dyDescent="0.2">
      <c r="A12" s="15" t="s">
        <v>10</v>
      </c>
      <c r="B12" s="12">
        <v>0</v>
      </c>
      <c r="C12" s="12">
        <v>0</v>
      </c>
      <c r="D12" s="12">
        <f>C12-B12</f>
        <v>0</v>
      </c>
      <c r="E12" s="12">
        <v>8.891</v>
      </c>
      <c r="F12" s="12">
        <f t="shared" si="0"/>
        <v>-8.891</v>
      </c>
    </row>
    <row r="13" spans="1:10" ht="0.75" customHeight="1" x14ac:dyDescent="0.2">
      <c r="A13" s="16" t="s">
        <v>11</v>
      </c>
      <c r="B13" s="11">
        <v>0</v>
      </c>
      <c r="C13" s="11">
        <v>0</v>
      </c>
      <c r="D13" s="11">
        <v>0</v>
      </c>
      <c r="E13" s="11">
        <v>0</v>
      </c>
      <c r="F13" s="11">
        <f t="shared" si="0"/>
        <v>0</v>
      </c>
    </row>
    <row r="14" spans="1:10" ht="17.25" customHeight="1" x14ac:dyDescent="0.25">
      <c r="A14" s="17" t="s">
        <v>9</v>
      </c>
      <c r="B14" s="12">
        <f>B11+B12</f>
        <v>1050.944</v>
      </c>
      <c r="C14" s="12">
        <f>C11+C12+C13</f>
        <v>589.952</v>
      </c>
      <c r="D14" s="12">
        <f>C14-B14</f>
        <v>-460.99199999999996</v>
      </c>
      <c r="E14" s="12">
        <f>E11+E12+E13</f>
        <v>635.03699999999992</v>
      </c>
      <c r="F14" s="12">
        <f t="shared" si="0"/>
        <v>-45.084999999999923</v>
      </c>
    </row>
    <row r="15" spans="1:10" ht="19.5" customHeight="1" x14ac:dyDescent="0.2">
      <c r="A15" s="18"/>
      <c r="B15" s="19"/>
      <c r="C15" s="19"/>
      <c r="D15" s="19"/>
      <c r="E15" s="19"/>
      <c r="F15" s="20"/>
    </row>
    <row r="16" spans="1:10" ht="16" x14ac:dyDescent="0.2">
      <c r="A16" s="119" t="s">
        <v>12</v>
      </c>
      <c r="B16" s="119"/>
      <c r="C16" s="119"/>
      <c r="D16" s="119"/>
      <c r="E16" s="119"/>
      <c r="F16" s="119"/>
      <c r="J16" s="21"/>
    </row>
    <row r="17" spans="1:10" ht="27.75" customHeight="1" x14ac:dyDescent="0.2">
      <c r="A17" s="22" t="s">
        <v>13</v>
      </c>
      <c r="B17" s="7" t="s">
        <v>4</v>
      </c>
      <c r="C17" s="6" t="s">
        <v>65</v>
      </c>
      <c r="D17" s="9" t="s">
        <v>5</v>
      </c>
      <c r="E17" s="6" t="s">
        <v>58</v>
      </c>
      <c r="F17" s="7" t="s">
        <v>66</v>
      </c>
    </row>
    <row r="18" spans="1:10" ht="15" customHeight="1" x14ac:dyDescent="0.2">
      <c r="A18" s="23"/>
      <c r="B18" s="24" t="s">
        <v>14</v>
      </c>
      <c r="C18" s="24" t="s">
        <v>14</v>
      </c>
      <c r="D18" s="24" t="s">
        <v>14</v>
      </c>
      <c r="E18" s="24" t="s">
        <v>15</v>
      </c>
      <c r="F18" s="24" t="s">
        <v>14</v>
      </c>
      <c r="J18" s="21"/>
    </row>
    <row r="19" spans="1:10" ht="28.5" customHeight="1" x14ac:dyDescent="0.2">
      <c r="A19" s="25" t="s">
        <v>16</v>
      </c>
      <c r="B19" s="26">
        <f>B14</f>
        <v>1050.944</v>
      </c>
      <c r="C19" s="26">
        <f>C11</f>
        <v>589.952</v>
      </c>
      <c r="D19" s="26">
        <f t="shared" ref="D19:D24" si="1">C19-B19</f>
        <v>-460.99199999999996</v>
      </c>
      <c r="E19" s="26">
        <f>E11</f>
        <v>626.14599999999996</v>
      </c>
      <c r="F19" s="26">
        <f t="shared" ref="F19:F24" si="2">C19-E19</f>
        <v>-36.19399999999996</v>
      </c>
    </row>
    <row r="20" spans="1:10" ht="28.5" customHeight="1" x14ac:dyDescent="0.2">
      <c r="A20" s="110" t="s">
        <v>54</v>
      </c>
      <c r="B20" s="26">
        <v>0</v>
      </c>
      <c r="C20" s="26">
        <v>-25.962</v>
      </c>
      <c r="D20" s="26">
        <f t="shared" si="1"/>
        <v>-25.962</v>
      </c>
      <c r="E20" s="26">
        <v>-25.792000000000002</v>
      </c>
      <c r="F20" s="26">
        <f t="shared" si="2"/>
        <v>-0.16999999999999815</v>
      </c>
    </row>
    <row r="21" spans="1:10" ht="43.5" customHeight="1" x14ac:dyDescent="0.2">
      <c r="A21" s="108" t="s">
        <v>55</v>
      </c>
      <c r="B21" s="26">
        <v>0</v>
      </c>
      <c r="C21" s="26">
        <v>-18.163</v>
      </c>
      <c r="D21" s="26">
        <f t="shared" si="1"/>
        <v>-18.163</v>
      </c>
      <c r="E21" s="26">
        <v>-18.163</v>
      </c>
      <c r="F21" s="26">
        <f t="shared" si="2"/>
        <v>0</v>
      </c>
    </row>
    <row r="22" spans="1:10" ht="37.5" customHeight="1" x14ac:dyDescent="0.2">
      <c r="A22" s="108" t="s">
        <v>56</v>
      </c>
      <c r="B22" s="26">
        <v>0</v>
      </c>
      <c r="C22" s="26">
        <v>-35.307000000000002</v>
      </c>
      <c r="D22" s="26">
        <f t="shared" si="1"/>
        <v>-35.307000000000002</v>
      </c>
      <c r="E22" s="26">
        <v>-34.445999999999998</v>
      </c>
      <c r="F22" s="26">
        <f t="shared" si="2"/>
        <v>-0.86100000000000421</v>
      </c>
    </row>
    <row r="23" spans="1:10" ht="0.75" customHeight="1" x14ac:dyDescent="0.2">
      <c r="A23" s="109" t="s">
        <v>17</v>
      </c>
      <c r="B23" s="26">
        <v>0</v>
      </c>
      <c r="C23" s="26"/>
      <c r="D23" s="26">
        <f t="shared" si="1"/>
        <v>0</v>
      </c>
      <c r="E23" s="26"/>
      <c r="F23" s="26">
        <f t="shared" si="2"/>
        <v>0</v>
      </c>
    </row>
    <row r="24" spans="1:10" ht="15" customHeight="1" x14ac:dyDescent="0.2">
      <c r="A24" s="120" t="s">
        <v>78</v>
      </c>
      <c r="B24" s="113">
        <v>0</v>
      </c>
      <c r="C24" s="113">
        <v>-100</v>
      </c>
      <c r="D24" s="113">
        <f t="shared" si="1"/>
        <v>-100</v>
      </c>
      <c r="E24" s="113">
        <v>-60</v>
      </c>
      <c r="F24" s="113">
        <f t="shared" si="2"/>
        <v>-40</v>
      </c>
    </row>
    <row r="25" spans="1:10" ht="18" customHeight="1" x14ac:dyDescent="0.2">
      <c r="A25" s="121"/>
      <c r="B25" s="114"/>
      <c r="C25" s="114"/>
      <c r="D25" s="114"/>
      <c r="E25" s="114"/>
      <c r="F25" s="114"/>
      <c r="H25" s="27"/>
    </row>
    <row r="26" spans="1:10" ht="18.75" customHeight="1" x14ac:dyDescent="0.2">
      <c r="A26" s="28" t="s">
        <v>18</v>
      </c>
      <c r="B26" s="29">
        <f>SUM(B19:B25)</f>
        <v>1050.944</v>
      </c>
      <c r="C26" s="29">
        <f>SUM(C19:C25)</f>
        <v>410.52</v>
      </c>
      <c r="D26" s="29">
        <f>SUM(D19:D25)</f>
        <v>-640.42399999999998</v>
      </c>
      <c r="E26" s="29">
        <f>SUM(E19:E25)</f>
        <v>487.74499999999989</v>
      </c>
      <c r="F26" s="29">
        <f>SUM(F19:F25)</f>
        <v>-77.224999999999966</v>
      </c>
      <c r="H26" s="30"/>
      <c r="I26" s="31"/>
    </row>
    <row r="27" spans="1:10" ht="15" customHeight="1" x14ac:dyDescent="0.2">
      <c r="A27" s="124" t="s">
        <v>71</v>
      </c>
      <c r="B27" s="113">
        <v>-11.461</v>
      </c>
      <c r="C27" s="113">
        <v>-6.2060000000000004</v>
      </c>
      <c r="D27" s="113">
        <f>C27-B27</f>
        <v>5.2549999999999999</v>
      </c>
      <c r="E27" s="113">
        <v>-4.819</v>
      </c>
      <c r="F27" s="113">
        <f>C27-E27</f>
        <v>-1.3870000000000005</v>
      </c>
      <c r="H27" s="32"/>
      <c r="I27" s="111"/>
    </row>
    <row r="28" spans="1:10" ht="26.25" customHeight="1" x14ac:dyDescent="0.2">
      <c r="A28" s="125"/>
      <c r="B28" s="114"/>
      <c r="C28" s="114"/>
      <c r="D28" s="114"/>
      <c r="E28" s="114"/>
      <c r="F28" s="114"/>
    </row>
    <row r="29" spans="1:10" ht="1.5" customHeight="1" x14ac:dyDescent="0.2">
      <c r="A29" s="33" t="s">
        <v>19</v>
      </c>
      <c r="B29" s="34">
        <v>0</v>
      </c>
      <c r="C29" s="34">
        <v>0</v>
      </c>
      <c r="D29" s="34">
        <v>0</v>
      </c>
      <c r="E29" s="34">
        <v>0</v>
      </c>
      <c r="F29" s="34">
        <v>0</v>
      </c>
    </row>
    <row r="30" spans="1:10" ht="15" customHeight="1" x14ac:dyDescent="0.2">
      <c r="A30" s="126" t="s">
        <v>72</v>
      </c>
      <c r="B30" s="113">
        <v>-11.771000000000001</v>
      </c>
      <c r="C30" s="113">
        <v>-10.856</v>
      </c>
      <c r="D30" s="113">
        <f>C30-B30</f>
        <v>0.91500000000000092</v>
      </c>
      <c r="E30" s="113">
        <v>-7.5049999999999999</v>
      </c>
      <c r="F30" s="122">
        <f>C30-E30</f>
        <v>-3.351</v>
      </c>
    </row>
    <row r="31" spans="1:10" ht="28.5" customHeight="1" x14ac:dyDescent="0.2">
      <c r="A31" s="127"/>
      <c r="B31" s="114"/>
      <c r="C31" s="114"/>
      <c r="D31" s="114"/>
      <c r="E31" s="114"/>
      <c r="F31" s="123"/>
    </row>
    <row r="32" spans="1:10" ht="47.25" customHeight="1" x14ac:dyDescent="0.25">
      <c r="A32" s="35" t="s">
        <v>73</v>
      </c>
      <c r="B32" s="36">
        <v>-9.7189999999999994</v>
      </c>
      <c r="C32" s="26">
        <v>-7.3540000000000001</v>
      </c>
      <c r="D32" s="26">
        <f>C32-B32</f>
        <v>2.3649999999999993</v>
      </c>
      <c r="E32" s="26">
        <v>-10.132</v>
      </c>
      <c r="F32" s="26">
        <f>C32-E32</f>
        <v>2.7779999999999996</v>
      </c>
    </row>
    <row r="33" spans="1:10" ht="15" hidden="1" customHeight="1" x14ac:dyDescent="0.2">
      <c r="A33" s="37" t="s">
        <v>20</v>
      </c>
      <c r="B33" s="26">
        <v>0</v>
      </c>
      <c r="C33" s="26">
        <f>0</f>
        <v>0</v>
      </c>
      <c r="D33" s="26">
        <f>C33-B33</f>
        <v>0</v>
      </c>
      <c r="E33" s="26">
        <f>0</f>
        <v>0</v>
      </c>
      <c r="F33" s="26">
        <f>C33-E33</f>
        <v>0</v>
      </c>
    </row>
    <row r="34" spans="1:10" ht="27" customHeight="1" x14ac:dyDescent="0.2">
      <c r="A34" s="38" t="s">
        <v>79</v>
      </c>
      <c r="B34" s="26">
        <v>0</v>
      </c>
      <c r="C34" s="26">
        <f>-1.1</f>
        <v>-1.1000000000000001</v>
      </c>
      <c r="D34" s="26">
        <f>C34-B34</f>
        <v>-1.1000000000000001</v>
      </c>
      <c r="E34" s="26">
        <f>-4.1</f>
        <v>-4.0999999999999996</v>
      </c>
      <c r="F34" s="26">
        <f>C34-E34</f>
        <v>2.9999999999999996</v>
      </c>
    </row>
    <row r="35" spans="1:10" ht="28.5" customHeight="1" x14ac:dyDescent="0.2">
      <c r="A35" s="22" t="s">
        <v>21</v>
      </c>
      <c r="B35" s="29">
        <f>SUM(B26:B34)</f>
        <v>1017.9929999999999</v>
      </c>
      <c r="C35" s="29">
        <f>SUM(C26:C34)</f>
        <v>385.00399999999996</v>
      </c>
      <c r="D35" s="29">
        <f>SUM(D26:D34)</f>
        <v>-632.98900000000003</v>
      </c>
      <c r="E35" s="29">
        <f>SUM(E26:E34)</f>
        <v>461.18899999999985</v>
      </c>
      <c r="F35" s="29">
        <f>SUM(F26:F34)</f>
        <v>-76.18499999999996</v>
      </c>
      <c r="H35" s="39"/>
    </row>
    <row r="36" spans="1:10" ht="14.25" customHeight="1" x14ac:dyDescent="0.2">
      <c r="A36" s="40" t="s">
        <v>22</v>
      </c>
      <c r="B36" s="26"/>
      <c r="C36" s="41"/>
      <c r="D36" s="26"/>
      <c r="E36" s="41"/>
      <c r="F36" s="41"/>
      <c r="H36" s="21"/>
    </row>
    <row r="37" spans="1:10" ht="27.75" customHeight="1" x14ac:dyDescent="0.2">
      <c r="A37" s="42" t="s">
        <v>23</v>
      </c>
      <c r="B37" s="26">
        <f>0.5268*(1017.993-B40)</f>
        <v>496.51984681200008</v>
      </c>
      <c r="C37" s="26">
        <f>(C35-C40)*0.5268</f>
        <v>185.19654</v>
      </c>
      <c r="D37" s="26">
        <f>C37-B37</f>
        <v>-311.32330681200006</v>
      </c>
      <c r="E37" s="26">
        <f>(E35-E40)*0.5268</f>
        <v>217.41246719999992</v>
      </c>
      <c r="F37" s="26">
        <f>C37-E37</f>
        <v>-32.215927199999925</v>
      </c>
    </row>
    <row r="38" spans="1:10" ht="30" customHeight="1" x14ac:dyDescent="0.2">
      <c r="A38" s="42" t="s">
        <v>24</v>
      </c>
      <c r="B38" s="26">
        <f>0.2672*(1017.993-B40)</f>
        <v>251.84150164800002</v>
      </c>
      <c r="C38" s="26">
        <f>(C35-C40)*0.2672</f>
        <v>93.934159999999991</v>
      </c>
      <c r="D38" s="26">
        <f>C38-B38</f>
        <v>-157.90734164800003</v>
      </c>
      <c r="E38" s="26">
        <f>(E35-E40)*0.2672</f>
        <v>110.27450879999995</v>
      </c>
      <c r="F38" s="26">
        <f>C38-E38</f>
        <v>-16.340348799999958</v>
      </c>
    </row>
    <row r="39" spans="1:10" ht="29.25" customHeight="1" x14ac:dyDescent="0.2">
      <c r="A39" s="42" t="s">
        <v>25</v>
      </c>
      <c r="B39" s="26">
        <f>0.206*(1017.993-B40)</f>
        <v>194.15924154000001</v>
      </c>
      <c r="C39" s="26">
        <f>(C35-C40)*0.206</f>
        <v>72.419299999999993</v>
      </c>
      <c r="D39" s="26">
        <f>C39-B39</f>
        <v>-121.73994154000002</v>
      </c>
      <c r="E39" s="26">
        <f>(E35-E40)*0.206</f>
        <v>85.017023999999964</v>
      </c>
      <c r="F39" s="26">
        <f>C39-E39</f>
        <v>-12.597723999999971</v>
      </c>
    </row>
    <row r="40" spans="1:10" ht="38.25" customHeight="1" x14ac:dyDescent="0.2">
      <c r="A40" s="43" t="s">
        <v>75</v>
      </c>
      <c r="B40" s="26">
        <f>0.13*B9</f>
        <v>75.472410000000011</v>
      </c>
      <c r="C40" s="26">
        <v>33.454000000000001</v>
      </c>
      <c r="D40" s="26">
        <f>C40-B40</f>
        <v>-42.01841000000001</v>
      </c>
      <c r="E40" s="26">
        <v>48.484999999999999</v>
      </c>
      <c r="F40" s="26">
        <f>C40-E40</f>
        <v>-15.030999999999999</v>
      </c>
      <c r="H40" s="44"/>
      <c r="J40" s="21"/>
    </row>
    <row r="41" spans="1:10" ht="15.75" customHeight="1" x14ac:dyDescent="0.2">
      <c r="A41" s="129" t="s">
        <v>26</v>
      </c>
      <c r="B41" s="131">
        <f>SUM(B37:B40)</f>
        <v>1017.9930000000001</v>
      </c>
      <c r="C41" s="131">
        <f>SUM(C37:C40)</f>
        <v>385.00399999999996</v>
      </c>
      <c r="D41" s="131">
        <f>SUM(D37:D40)</f>
        <v>-632.98900000000015</v>
      </c>
      <c r="E41" s="131">
        <f>SUM(E37:E40)</f>
        <v>461.18899999999985</v>
      </c>
      <c r="F41" s="131">
        <f>SUM(F37:F40)</f>
        <v>-76.18499999999986</v>
      </c>
      <c r="I41" s="112"/>
    </row>
    <row r="42" spans="1:10" ht="4.5" customHeight="1" x14ac:dyDescent="0.2">
      <c r="A42" s="130"/>
      <c r="B42" s="132"/>
      <c r="C42" s="132"/>
      <c r="D42" s="132"/>
      <c r="E42" s="132"/>
      <c r="F42" s="132"/>
    </row>
    <row r="43" spans="1:10" x14ac:dyDescent="0.2">
      <c r="A43" s="45"/>
      <c r="B43" s="46"/>
      <c r="C43" s="46"/>
      <c r="D43" s="46"/>
      <c r="E43" s="46"/>
      <c r="F43" s="46"/>
    </row>
    <row r="44" spans="1:10" x14ac:dyDescent="0.2">
      <c r="A44" s="45"/>
      <c r="B44" s="46"/>
      <c r="C44" s="46"/>
      <c r="D44" s="46"/>
      <c r="E44" s="46"/>
      <c r="F44" s="46"/>
    </row>
    <row r="45" spans="1:10" x14ac:dyDescent="0.2">
      <c r="A45" s="45"/>
      <c r="B45" s="46"/>
      <c r="C45" s="46"/>
      <c r="D45" s="46"/>
      <c r="E45" s="46"/>
      <c r="F45" s="46"/>
    </row>
    <row r="46" spans="1:10" ht="18" x14ac:dyDescent="0.2">
      <c r="A46" s="47" t="s">
        <v>27</v>
      </c>
      <c r="B46" s="133" t="s">
        <v>28</v>
      </c>
      <c r="C46" s="133"/>
      <c r="D46" s="133"/>
      <c r="E46" s="48"/>
      <c r="F46" s="48"/>
      <c r="G46" s="49"/>
      <c r="H46" s="49"/>
    </row>
    <row r="47" spans="1:10" ht="52.5" customHeight="1" x14ac:dyDescent="0.2">
      <c r="A47" s="134" t="s">
        <v>67</v>
      </c>
      <c r="B47" s="134"/>
      <c r="C47" s="134"/>
      <c r="D47" s="134"/>
      <c r="E47" s="134"/>
      <c r="F47" s="134"/>
      <c r="G47" s="134"/>
      <c r="H47" s="134"/>
    </row>
    <row r="48" spans="1:10" ht="29.25" customHeight="1" x14ac:dyDescent="0.2">
      <c r="A48" s="50"/>
      <c r="B48" s="5" t="s">
        <v>4</v>
      </c>
      <c r="C48" s="6" t="s">
        <v>65</v>
      </c>
      <c r="D48" s="6" t="s">
        <v>5</v>
      </c>
      <c r="E48" s="6" t="s">
        <v>58</v>
      </c>
      <c r="F48" s="7" t="s">
        <v>66</v>
      </c>
    </row>
    <row r="49" spans="1:10" ht="14.25" customHeight="1" x14ac:dyDescent="0.2">
      <c r="A49" s="51"/>
      <c r="B49" s="52" t="s">
        <v>29</v>
      </c>
      <c r="C49" s="53" t="s">
        <v>29</v>
      </c>
      <c r="D49" s="52" t="s">
        <v>29</v>
      </c>
      <c r="E49" s="53" t="s">
        <v>29</v>
      </c>
      <c r="F49" s="53" t="s">
        <v>29</v>
      </c>
    </row>
    <row r="50" spans="1:10" x14ac:dyDescent="0.2">
      <c r="A50" s="54" t="s">
        <v>30</v>
      </c>
      <c r="B50" s="55"/>
      <c r="C50" s="55" t="s">
        <v>3</v>
      </c>
      <c r="D50" s="56"/>
      <c r="E50" s="55"/>
      <c r="F50" s="55"/>
      <c r="H50" t="s">
        <v>3</v>
      </c>
    </row>
    <row r="51" spans="1:10" ht="19" x14ac:dyDescent="0.25">
      <c r="A51" s="57" t="s">
        <v>31</v>
      </c>
      <c r="B51" s="58">
        <v>203.483</v>
      </c>
      <c r="C51" s="58">
        <v>213.179</v>
      </c>
      <c r="D51" s="58">
        <f>C51-B51</f>
        <v>9.695999999999998</v>
      </c>
      <c r="E51" s="58">
        <v>178.82499999999999</v>
      </c>
      <c r="F51" s="58">
        <f>C51-E51</f>
        <v>34.354000000000013</v>
      </c>
    </row>
    <row r="52" spans="1:10" ht="30" x14ac:dyDescent="0.25">
      <c r="A52" s="59" t="s">
        <v>69</v>
      </c>
      <c r="B52" s="58">
        <v>5.859</v>
      </c>
      <c r="C52" s="58">
        <v>6.14</v>
      </c>
      <c r="D52" s="58">
        <f>B52-C52</f>
        <v>-0.28099999999999969</v>
      </c>
      <c r="E52" s="58">
        <v>5.15</v>
      </c>
      <c r="F52" s="58">
        <f>C52-E52</f>
        <v>0.98999999999999932</v>
      </c>
    </row>
    <row r="53" spans="1:10" ht="46.5" customHeight="1" x14ac:dyDescent="0.2">
      <c r="A53" s="60" t="s">
        <v>70</v>
      </c>
      <c r="B53" s="61">
        <f>0.04*B51</f>
        <v>8.1393199999999997</v>
      </c>
      <c r="C53" s="62">
        <v>8.5269999999999992</v>
      </c>
      <c r="D53" s="63">
        <f>C53-B53</f>
        <v>0.38767999999999958</v>
      </c>
      <c r="E53" s="62">
        <v>7.1529999999999996</v>
      </c>
      <c r="F53" s="62">
        <f>C53-E53</f>
        <v>1.3739999999999997</v>
      </c>
    </row>
    <row r="54" spans="1:10" ht="18" x14ac:dyDescent="0.2">
      <c r="A54" s="64" t="s">
        <v>3</v>
      </c>
      <c r="B54" s="65">
        <f>B51-B52-B53</f>
        <v>189.48468</v>
      </c>
      <c r="C54" s="65">
        <f>C51-C52-C53</f>
        <v>198.51200000000003</v>
      </c>
      <c r="D54" s="65">
        <f>C54-B54</f>
        <v>9.0273200000000315</v>
      </c>
      <c r="E54" s="65">
        <f>E51-E52-E53</f>
        <v>166.52199999999999</v>
      </c>
      <c r="F54" s="65">
        <f>F51-F52-F53</f>
        <v>31.990000000000013</v>
      </c>
    </row>
    <row r="55" spans="1:10" ht="13.5" customHeight="1" x14ac:dyDescent="0.2">
      <c r="A55" s="64" t="s">
        <v>32</v>
      </c>
      <c r="B55" s="66"/>
      <c r="C55" s="63" t="s">
        <v>3</v>
      </c>
      <c r="D55" s="67"/>
      <c r="E55" s="63" t="s">
        <v>3</v>
      </c>
      <c r="F55" s="63"/>
    </row>
    <row r="56" spans="1:10" ht="18" customHeight="1" x14ac:dyDescent="0.2">
      <c r="A56" s="68" t="s">
        <v>33</v>
      </c>
      <c r="B56" s="63">
        <f>B54*0.15</f>
        <v>28.422701999999997</v>
      </c>
      <c r="C56" s="63">
        <f>C54*0.15</f>
        <v>29.776800000000001</v>
      </c>
      <c r="D56" s="63">
        <f>C56-B56</f>
        <v>1.354098000000004</v>
      </c>
      <c r="E56" s="63">
        <f>E54*0.15</f>
        <v>24.978299999999997</v>
      </c>
      <c r="F56" s="69">
        <f>C56-E56</f>
        <v>4.7985000000000042</v>
      </c>
    </row>
    <row r="57" spans="1:10" ht="25.5" customHeight="1" x14ac:dyDescent="0.2">
      <c r="A57" s="70" t="s">
        <v>34</v>
      </c>
      <c r="B57" s="71">
        <f>B54*0.5</f>
        <v>94.742339999999999</v>
      </c>
      <c r="C57" s="71">
        <f>C54*0.5</f>
        <v>99.256000000000014</v>
      </c>
      <c r="D57" s="72">
        <f>C57-B57</f>
        <v>4.5136600000000158</v>
      </c>
      <c r="E57" s="71">
        <f>E54*0.5</f>
        <v>83.260999999999996</v>
      </c>
      <c r="F57" s="73">
        <f>C57-E57</f>
        <v>15.995000000000019</v>
      </c>
      <c r="I57" s="21"/>
    </row>
    <row r="58" spans="1:10" ht="26.25" customHeight="1" x14ac:dyDescent="0.2">
      <c r="A58" s="74" t="s">
        <v>35</v>
      </c>
      <c r="B58" s="61">
        <f>B54*0.35</f>
        <v>66.319637999999998</v>
      </c>
      <c r="C58" s="61">
        <f>C54*0.35</f>
        <v>69.479200000000006</v>
      </c>
      <c r="D58" s="63">
        <f>C58-B58</f>
        <v>3.1595620000000082</v>
      </c>
      <c r="E58" s="61">
        <f>E54*0.35</f>
        <v>58.282699999999991</v>
      </c>
      <c r="F58" s="75">
        <f>C58-E58</f>
        <v>11.196500000000015</v>
      </c>
    </row>
    <row r="59" spans="1:10" ht="18" x14ac:dyDescent="0.2">
      <c r="A59" s="64" t="s">
        <v>26</v>
      </c>
      <c r="B59" s="65">
        <f>SUM(B56:B58)</f>
        <v>189.48468</v>
      </c>
      <c r="C59" s="65">
        <f>SUM(C56:C58)</f>
        <v>198.512</v>
      </c>
      <c r="D59" s="14">
        <f>SUM(D56:D58)</f>
        <v>9.027320000000028</v>
      </c>
      <c r="E59" s="65">
        <f>SUM(E56:E58)</f>
        <v>166.52199999999999</v>
      </c>
      <c r="F59" s="65">
        <f>SUM(F56:F58)</f>
        <v>31.990000000000038</v>
      </c>
    </row>
    <row r="60" spans="1:10" x14ac:dyDescent="0.2">
      <c r="A60" s="76"/>
      <c r="B60" s="77"/>
      <c r="C60" s="77"/>
      <c r="D60" s="78"/>
      <c r="E60" s="77"/>
      <c r="F60" s="79"/>
    </row>
    <row r="61" spans="1:10" x14ac:dyDescent="0.2">
      <c r="A61" s="135" t="s">
        <v>36</v>
      </c>
      <c r="B61" s="136"/>
      <c r="C61" s="136"/>
      <c r="D61" s="136"/>
      <c r="E61" s="137"/>
      <c r="F61" s="138"/>
      <c r="G61" s="138"/>
      <c r="H61" s="138"/>
    </row>
    <row r="62" spans="1:10" ht="39" customHeight="1" x14ac:dyDescent="0.2">
      <c r="A62" s="80"/>
      <c r="B62" s="81" t="s">
        <v>37</v>
      </c>
      <c r="C62" s="82" t="s">
        <v>38</v>
      </c>
      <c r="D62" s="5" t="s">
        <v>68</v>
      </c>
      <c r="E62" s="7" t="s">
        <v>26</v>
      </c>
      <c r="F62" s="106"/>
      <c r="G62" s="83"/>
      <c r="H62" s="83"/>
      <c r="I62" s="83"/>
    </row>
    <row r="63" spans="1:10" ht="14.25" customHeight="1" x14ac:dyDescent="0.2">
      <c r="A63" s="50"/>
      <c r="B63" s="52" t="s">
        <v>29</v>
      </c>
      <c r="C63" s="52" t="s">
        <v>29</v>
      </c>
      <c r="D63" s="52" t="s">
        <v>29</v>
      </c>
      <c r="E63" s="52" t="s">
        <v>29</v>
      </c>
      <c r="F63" s="107"/>
      <c r="G63" s="45"/>
      <c r="H63" s="45"/>
      <c r="I63" s="84"/>
    </row>
    <row r="64" spans="1:10" ht="20.25" customHeight="1" x14ac:dyDescent="0.2">
      <c r="A64" s="68" t="s">
        <v>39</v>
      </c>
      <c r="B64" s="26">
        <f>C37</f>
        <v>185.19654</v>
      </c>
      <c r="C64" s="26">
        <f>C56</f>
        <v>29.776800000000001</v>
      </c>
      <c r="D64" s="63">
        <v>14.59</v>
      </c>
      <c r="E64" s="63">
        <f>B64+C64+D64</f>
        <v>229.56334000000001</v>
      </c>
      <c r="F64" s="107"/>
      <c r="G64" s="85"/>
      <c r="H64" s="85"/>
      <c r="I64" s="85"/>
      <c r="J64" s="21"/>
    </row>
    <row r="65" spans="1:12" ht="18" x14ac:dyDescent="0.2">
      <c r="A65" s="50" t="s">
        <v>40</v>
      </c>
      <c r="B65" s="26">
        <f>C38</f>
        <v>93.934159999999991</v>
      </c>
      <c r="C65" s="26">
        <f>C57</f>
        <v>99.256000000000014</v>
      </c>
      <c r="D65" s="63">
        <v>48.634</v>
      </c>
      <c r="E65" s="63">
        <f t="shared" ref="E65:E74" si="3">B65+C65+D65</f>
        <v>241.82416000000001</v>
      </c>
      <c r="F65" s="107"/>
      <c r="G65" s="85"/>
      <c r="H65" s="85"/>
      <c r="I65" s="85"/>
      <c r="J65" s="21"/>
    </row>
    <row r="66" spans="1:12" ht="30" customHeight="1" x14ac:dyDescent="0.2">
      <c r="A66" s="74" t="s">
        <v>41</v>
      </c>
      <c r="B66" s="26">
        <f>C39</f>
        <v>72.419299999999993</v>
      </c>
      <c r="C66" s="63">
        <f>C58</f>
        <v>69.479200000000006</v>
      </c>
      <c r="D66" s="63">
        <v>34.042999999999999</v>
      </c>
      <c r="E66" s="63">
        <f t="shared" si="3"/>
        <v>175.94150000000002</v>
      </c>
      <c r="F66" s="107"/>
      <c r="G66" s="85"/>
      <c r="H66" s="85"/>
      <c r="I66" s="85"/>
    </row>
    <row r="67" spans="1:12" ht="31.5" customHeight="1" x14ac:dyDescent="0.2">
      <c r="A67" s="74" t="s">
        <v>42</v>
      </c>
      <c r="B67" s="26">
        <f>C40</f>
        <v>33.454000000000001</v>
      </c>
      <c r="C67" s="62">
        <v>0</v>
      </c>
      <c r="D67" s="63">
        <v>0</v>
      </c>
      <c r="E67" s="63">
        <f t="shared" si="3"/>
        <v>33.454000000000001</v>
      </c>
      <c r="F67" s="107"/>
      <c r="G67" s="85"/>
      <c r="H67" s="85"/>
      <c r="I67" s="85"/>
    </row>
    <row r="68" spans="1:12" ht="25.5" hidden="1" customHeight="1" x14ac:dyDescent="0.2">
      <c r="A68" s="86" t="s">
        <v>43</v>
      </c>
      <c r="B68" s="63">
        <v>0</v>
      </c>
      <c r="C68" s="63">
        <v>0</v>
      </c>
      <c r="D68" s="63"/>
      <c r="E68" s="63">
        <f t="shared" si="3"/>
        <v>0</v>
      </c>
      <c r="F68" s="107"/>
      <c r="G68" s="85"/>
      <c r="H68" s="85"/>
      <c r="I68" s="85"/>
    </row>
    <row r="69" spans="1:12" ht="1.5" customHeight="1" x14ac:dyDescent="0.2">
      <c r="A69" s="74" t="s">
        <v>44</v>
      </c>
      <c r="B69" s="26">
        <v>0</v>
      </c>
      <c r="C69" s="62">
        <v>0</v>
      </c>
      <c r="D69" s="63"/>
      <c r="E69" s="63">
        <f t="shared" si="3"/>
        <v>0</v>
      </c>
      <c r="F69" s="107"/>
      <c r="G69" s="85"/>
      <c r="H69" s="85"/>
      <c r="I69" s="85"/>
    </row>
    <row r="70" spans="1:12" ht="30" customHeight="1" x14ac:dyDescent="0.2">
      <c r="A70" s="68" t="s">
        <v>45</v>
      </c>
      <c r="B70" s="14">
        <f>SUM(B64:B69)</f>
        <v>385.00399999999996</v>
      </c>
      <c r="C70" s="14">
        <f>SUM(C64:C69)</f>
        <v>198.512</v>
      </c>
      <c r="D70" s="14">
        <f>SUM(D64:D69)</f>
        <v>97.266999999999996</v>
      </c>
      <c r="E70" s="11">
        <f t="shared" si="3"/>
        <v>680.7829999999999</v>
      </c>
      <c r="F70" s="107"/>
      <c r="G70" s="85"/>
      <c r="H70" s="85"/>
      <c r="I70" s="87"/>
    </row>
    <row r="71" spans="1:12" ht="17.25" customHeight="1" x14ac:dyDescent="0.2">
      <c r="A71" s="88" t="s">
        <v>46</v>
      </c>
      <c r="B71" s="63">
        <f>10.856+6.206+7.354</f>
        <v>24.416</v>
      </c>
      <c r="C71" s="63">
        <f>C53</f>
        <v>8.5269999999999992</v>
      </c>
      <c r="D71" s="63">
        <v>4.0529999999999999</v>
      </c>
      <c r="E71" s="63">
        <f t="shared" si="3"/>
        <v>36.995999999999995</v>
      </c>
      <c r="F71" s="107"/>
      <c r="G71" s="85"/>
      <c r="H71" s="85"/>
      <c r="I71" s="87"/>
    </row>
    <row r="72" spans="1:12" ht="24.75" customHeight="1" x14ac:dyDescent="0.2">
      <c r="A72" s="89" t="s">
        <v>59</v>
      </c>
      <c r="B72" s="63">
        <f>1.1+100+25.962+35.307+18.163</f>
        <v>180.53200000000001</v>
      </c>
      <c r="C72" s="63">
        <f>C52</f>
        <v>6.14</v>
      </c>
      <c r="D72" s="63">
        <v>0</v>
      </c>
      <c r="E72" s="63">
        <f t="shared" si="3"/>
        <v>186.672</v>
      </c>
      <c r="F72" s="107"/>
      <c r="G72" s="85"/>
      <c r="H72" s="85"/>
      <c r="I72" s="87"/>
    </row>
    <row r="73" spans="1:12" ht="0.75" customHeight="1" x14ac:dyDescent="0.2">
      <c r="A73" s="89" t="s">
        <v>44</v>
      </c>
      <c r="B73" s="63">
        <v>0</v>
      </c>
      <c r="C73" s="63">
        <v>0</v>
      </c>
      <c r="D73" s="63"/>
      <c r="E73" s="63">
        <f t="shared" si="3"/>
        <v>0</v>
      </c>
      <c r="F73" s="107"/>
      <c r="G73" s="85"/>
      <c r="H73" s="85"/>
      <c r="I73" s="87"/>
    </row>
    <row r="74" spans="1:12" ht="18" x14ac:dyDescent="0.2">
      <c r="A74" s="90" t="s">
        <v>47</v>
      </c>
      <c r="B74" s="14">
        <f>SUM(B70:B73)</f>
        <v>589.952</v>
      </c>
      <c r="C74" s="14">
        <f>SUM(C70:C72)</f>
        <v>213.17899999999997</v>
      </c>
      <c r="D74" s="14">
        <f>SUM(D70:D72)</f>
        <v>101.32</v>
      </c>
      <c r="E74" s="11">
        <f t="shared" si="3"/>
        <v>904.45100000000002</v>
      </c>
      <c r="F74" s="107"/>
      <c r="G74" s="85"/>
      <c r="H74" s="85"/>
      <c r="I74" s="87"/>
    </row>
    <row r="75" spans="1:12" ht="3.75" customHeight="1" x14ac:dyDescent="0.2">
      <c r="A75" s="91" t="s">
        <v>3</v>
      </c>
      <c r="B75" s="92"/>
      <c r="C75" s="92"/>
      <c r="D75" s="92"/>
      <c r="E75" s="92"/>
      <c r="F75" s="93">
        <v>50</v>
      </c>
      <c r="L75" s="21">
        <f>L70-B70</f>
        <v>-385.00399999999996</v>
      </c>
    </row>
    <row r="76" spans="1:12" ht="16" x14ac:dyDescent="0.2">
      <c r="A76" s="94" t="s">
        <v>48</v>
      </c>
      <c r="B76" s="95"/>
      <c r="C76" s="95"/>
      <c r="D76" s="95"/>
      <c r="E76" s="95"/>
      <c r="F76" s="96" t="s">
        <v>3</v>
      </c>
      <c r="G76" s="97"/>
      <c r="H76" s="98"/>
    </row>
    <row r="77" spans="1:12" ht="59.25" customHeight="1" x14ac:dyDescent="0.2">
      <c r="A77" s="139" t="s">
        <v>76</v>
      </c>
      <c r="B77" s="139"/>
      <c r="C77" s="139"/>
      <c r="D77" s="139"/>
      <c r="E77" s="139"/>
      <c r="F77" s="139"/>
      <c r="G77" s="139"/>
      <c r="H77" s="139"/>
    </row>
    <row r="78" spans="1:12" ht="31.5" customHeight="1" x14ac:dyDescent="0.2">
      <c r="A78" s="139" t="s">
        <v>77</v>
      </c>
      <c r="B78" s="139"/>
      <c r="C78" s="139"/>
      <c r="D78" s="139"/>
      <c r="E78" s="139"/>
      <c r="F78" s="139"/>
      <c r="G78" s="139"/>
      <c r="H78" s="139"/>
    </row>
    <row r="79" spans="1:12" ht="9" hidden="1" customHeight="1" x14ac:dyDescent="0.2">
      <c r="A79" s="128" t="s">
        <v>49</v>
      </c>
      <c r="B79" s="128"/>
      <c r="C79" s="128"/>
      <c r="D79" s="128"/>
      <c r="E79" s="128"/>
      <c r="F79" s="128"/>
      <c r="G79" s="98"/>
      <c r="H79" s="98"/>
    </row>
    <row r="80" spans="1:12" ht="17" x14ac:dyDescent="0.2">
      <c r="A80" s="140" t="s">
        <v>50</v>
      </c>
      <c r="B80" s="140"/>
      <c r="C80" s="140"/>
      <c r="D80" s="99"/>
      <c r="E80" s="99" t="s">
        <v>3</v>
      </c>
      <c r="F80" s="99"/>
      <c r="G80" s="98"/>
      <c r="H80" s="98"/>
    </row>
    <row r="81" spans="1:10" ht="30" customHeight="1" x14ac:dyDescent="0.2">
      <c r="A81" s="139" t="s">
        <v>62</v>
      </c>
      <c r="B81" s="139"/>
      <c r="C81" s="139"/>
      <c r="D81" s="139"/>
      <c r="E81" s="139"/>
      <c r="F81" s="139"/>
      <c r="G81" s="139"/>
      <c r="H81" s="139"/>
    </row>
    <row r="82" spans="1:10" ht="16" x14ac:dyDescent="0.2">
      <c r="A82" s="100" t="s">
        <v>51</v>
      </c>
      <c r="B82" s="101"/>
      <c r="C82" s="101"/>
      <c r="D82" s="101"/>
      <c r="E82" s="101"/>
      <c r="F82" s="101"/>
      <c r="G82" s="98"/>
      <c r="H82" s="98"/>
    </row>
    <row r="83" spans="1:10" ht="17.25" customHeight="1" x14ac:dyDescent="0.2">
      <c r="A83" s="141" t="s">
        <v>52</v>
      </c>
      <c r="B83" s="141"/>
      <c r="C83" s="141"/>
      <c r="D83" s="141"/>
      <c r="E83" s="141"/>
      <c r="F83" s="141"/>
      <c r="G83" s="141"/>
      <c r="H83" s="141"/>
    </row>
    <row r="84" spans="1:10" ht="17" x14ac:dyDescent="0.2">
      <c r="A84" s="102" t="s">
        <v>53</v>
      </c>
      <c r="B84" s="103"/>
      <c r="C84" s="103"/>
      <c r="D84" s="103"/>
      <c r="E84" s="103"/>
      <c r="F84" s="103"/>
      <c r="G84" s="98"/>
      <c r="H84" s="98"/>
    </row>
    <row r="85" spans="1:10" ht="7.5" customHeight="1" x14ac:dyDescent="0.2">
      <c r="A85" s="102"/>
      <c r="B85" s="103"/>
      <c r="C85" s="103"/>
      <c r="D85" s="103"/>
      <c r="E85" s="103"/>
      <c r="F85" s="103"/>
      <c r="G85" s="98"/>
      <c r="H85" s="98"/>
    </row>
    <row r="86" spans="1:10" ht="16" x14ac:dyDescent="0.2">
      <c r="A86" s="143" t="s">
        <v>57</v>
      </c>
      <c r="B86" s="143"/>
      <c r="C86" s="103" t="s">
        <v>3</v>
      </c>
      <c r="D86" s="103"/>
      <c r="E86" s="103"/>
      <c r="F86" s="103"/>
      <c r="G86" s="98"/>
      <c r="H86" s="98"/>
    </row>
    <row r="87" spans="1:10" ht="16" x14ac:dyDescent="0.2">
      <c r="A87" s="142" t="s">
        <v>60</v>
      </c>
      <c r="B87" s="142"/>
      <c r="C87" s="142"/>
      <c r="D87" s="103"/>
      <c r="E87" s="103"/>
      <c r="F87" s="103"/>
      <c r="G87" s="98"/>
      <c r="H87" s="98"/>
      <c r="J87" t="s">
        <v>3</v>
      </c>
    </row>
    <row r="88" spans="1:10" ht="16" x14ac:dyDescent="0.2">
      <c r="A88" s="104" t="s">
        <v>61</v>
      </c>
      <c r="B88" s="103"/>
      <c r="C88" s="103"/>
      <c r="D88" s="103"/>
      <c r="E88" s="103"/>
      <c r="F88" s="103"/>
      <c r="G88" s="98"/>
      <c r="H88" s="98"/>
    </row>
    <row r="89" spans="1:10" x14ac:dyDescent="0.2">
      <c r="A89" s="105"/>
      <c r="B89" s="105"/>
      <c r="C89" s="105"/>
      <c r="D89" s="105"/>
      <c r="E89" s="105"/>
      <c r="F89" s="105"/>
    </row>
    <row r="97" spans="1:1" x14ac:dyDescent="0.2">
      <c r="A97" t="s">
        <v>3</v>
      </c>
    </row>
  </sheetData>
  <mergeCells count="41">
    <mergeCell ref="A80:C80"/>
    <mergeCell ref="A81:H81"/>
    <mergeCell ref="A83:H83"/>
    <mergeCell ref="A87:C87"/>
    <mergeCell ref="A86:B86"/>
    <mergeCell ref="A79:F79"/>
    <mergeCell ref="A41:A42"/>
    <mergeCell ref="B41:B42"/>
    <mergeCell ref="C41:C42"/>
    <mergeCell ref="D41:D42"/>
    <mergeCell ref="E41:E42"/>
    <mergeCell ref="F41:F42"/>
    <mergeCell ref="B46:D46"/>
    <mergeCell ref="A47:H47"/>
    <mergeCell ref="A61:H61"/>
    <mergeCell ref="A77:H77"/>
    <mergeCell ref="A78:H78"/>
    <mergeCell ref="F30:F31"/>
    <mergeCell ref="A27:A28"/>
    <mergeCell ref="B27:B28"/>
    <mergeCell ref="C27:C28"/>
    <mergeCell ref="D27:D28"/>
    <mergeCell ref="E27:E28"/>
    <mergeCell ref="F27:F28"/>
    <mergeCell ref="A30:A31"/>
    <mergeCell ref="B30:B31"/>
    <mergeCell ref="C30:C31"/>
    <mergeCell ref="D30:D31"/>
    <mergeCell ref="E30:E31"/>
    <mergeCell ref="F24:F25"/>
    <mergeCell ref="A1:H1"/>
    <mergeCell ref="A2:H2"/>
    <mergeCell ref="A3:H3"/>
    <mergeCell ref="A5:H5"/>
    <mergeCell ref="A6:F6"/>
    <mergeCell ref="A16:F16"/>
    <mergeCell ref="A24:A25"/>
    <mergeCell ref="B24:B25"/>
    <mergeCell ref="C24:C25"/>
    <mergeCell ref="D24:D25"/>
    <mergeCell ref="E24:E25"/>
  </mergeCells>
  <printOptions horizontalCentered="1" verticalCentered="1"/>
  <pageMargins left="0.31496062992126" right="0.31496062992126" top="0.74803149606299202" bottom="0.74803149606299202" header="0.31496062992126" footer="0.31496062992126"/>
  <pageSetup paperSize="9" scale="74" fitToHeight="0" orientation="portrait" r:id="rId1"/>
  <rowBreaks count="1" manualBreakCount="1">
    <brk id="43" max="7"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May '22</vt:lpstr>
      <vt:lpstr>'May ''22'!Print_Area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Microsoft Office User</cp:lastModifiedBy>
  <cp:lastPrinted>2022-06-23T20:40:07Z</cp:lastPrinted>
  <dcterms:created xsi:type="dcterms:W3CDTF">2022-04-25T18:36:13Z</dcterms:created>
  <dcterms:modified xsi:type="dcterms:W3CDTF">2022-06-29T08:29:36Z</dcterms:modified>
</cp:coreProperties>
</file>